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계산기" sheetId="1" state="visible" r:id="rId1"/>
    <sheet name="세율표" sheetId="2" state="visible" r:id="rId2"/>
    <sheet name="사용 가이드" sheetId="3" state="visible" r:id="rId3"/>
  </sheets>
  <definedNames>
    <definedName name="BracketUpper">'세율표'!$B$5:$B$12</definedName>
    <definedName name="BracketRate">'세율표'!$C$5:$C$12</definedName>
    <definedName name="BracketDed">'세율표'!$D$5:$D$12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+#,##0&quot;원&quot;;[Red]-#,##0&quot;원&quot;;0&quot;원&quot;"/>
  </numFmts>
  <fonts count="14">
    <font>
      <name val="Calibri"/>
      <family val="2"/>
      <color theme="1"/>
      <sz val="11"/>
      <scheme val="minor"/>
    </font>
    <font>
      <name val="맑은 고딕"/>
      <b val="1"/>
      <color rgb="00FFFFFF"/>
      <sz val="14"/>
    </font>
    <font>
      <name val="맑은 고딕"/>
      <b val="1"/>
      <color rgb="00FFFFFF"/>
      <sz val="11"/>
    </font>
    <font>
      <name val="맑은 고딕"/>
      <color rgb="00000000"/>
      <sz val="10"/>
    </font>
    <font>
      <name val="맑은 고딕"/>
      <b val="1"/>
      <color rgb="00FFFFFF"/>
      <sz val="16"/>
    </font>
    <font>
      <name val="맑은 고딕"/>
      <i val="1"/>
      <color rgb="0064748B"/>
      <sz val="10"/>
    </font>
    <font>
      <name val="맑은 고딕"/>
      <b val="1"/>
      <color rgb="001E3A8A"/>
      <sz val="12"/>
    </font>
    <font>
      <name val="맑은 고딕"/>
      <color rgb="00000000"/>
      <sz val="11"/>
    </font>
    <font>
      <name val="맑은 고딕"/>
      <b val="1"/>
      <color rgb="0092400E"/>
      <sz val="11"/>
    </font>
    <font>
      <name val="맑은 고딕"/>
      <i val="1"/>
      <color rgb="0064748B"/>
      <sz val="9"/>
    </font>
    <font>
      <name val="맑은 고딕"/>
      <color rgb="00334155"/>
      <sz val="11"/>
    </font>
    <font>
      <name val="맑은 고딕"/>
      <b val="1"/>
      <color rgb="00000000"/>
      <sz val="11"/>
    </font>
    <font>
      <name val="맑은 고딕"/>
      <b val="1"/>
      <color rgb="00000000"/>
      <sz val="12"/>
    </font>
    <font>
      <name val="맑은 고딕"/>
      <b val="1"/>
      <color rgb="0014532D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F1F5F9"/>
      </patternFill>
    </fill>
    <fill>
      <patternFill patternType="solid">
        <fgColor rgb="00DCFCE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6" fillId="4" borderId="0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3" fontId="8" fillId="5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3" fontId="10" fillId="6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left" vertical="center"/>
    </xf>
    <xf numFmtId="0" fontId="12" fillId="0" borderId="1" applyAlignment="1" pivotButton="0" quotePrefix="0" xfId="0">
      <alignment horizontal="left" vertical="center"/>
    </xf>
    <xf numFmtId="164" fontId="13" fillId="7" borderId="2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3" fontId="3" fillId="0" borderId="1" applyAlignment="1" pivotButton="0" quotePrefix="0" xfId="0">
      <alignment horizontal="right"/>
    </xf>
    <xf numFmtId="10" fontId="3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left"/>
    </xf>
    <xf numFmtId="0" fontId="3" fillId="0" borderId="1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name val="맑은 고딕"/>
        <b val="1"/>
        <color rgb="00991B1B"/>
        <sz val="14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36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22" customWidth="1" min="3" max="3"/>
    <col width="50" customWidth="1" min="4" max="4"/>
  </cols>
  <sheetData>
    <row r="2" ht="32" customHeight="1">
      <c r="B2" s="1" t="inlineStr">
        <is>
          <t>연말정산 환급액 계산기</t>
        </is>
      </c>
    </row>
    <row r="3">
      <c r="B3" s="2" t="inlineStr">
        <is>
          <t>총급여와 공제 항목을 입력하면 환급/추가납부 금액이 자동 계산됩니다</t>
        </is>
      </c>
    </row>
    <row r="5">
      <c r="B5" s="3" t="inlineStr">
        <is>
          <t>📝 입력 항목 (노란색 셀을 수정하세요)</t>
        </is>
      </c>
    </row>
    <row r="6">
      <c r="B6" s="4" t="inlineStr">
        <is>
          <t>총급여 (원)</t>
        </is>
      </c>
      <c r="C6" s="5" t="n">
        <v>50000000</v>
      </c>
      <c r="D6" s="6" t="inlineStr">
        <is>
          <t>비과세 식대·교통비 제외 금액 (모르면 연봉 그대로)</t>
        </is>
      </c>
    </row>
    <row r="7">
      <c r="B7" s="4" t="inlineStr">
        <is>
          <t>부양가족 수 (본인 포함)</t>
        </is>
      </c>
      <c r="C7" s="5" t="n">
        <v>1</v>
      </c>
    </row>
    <row r="8">
      <c r="B8" s="4" t="inlineStr">
        <is>
          <t>자녀세액공제 대상 (8~20세)</t>
        </is>
      </c>
      <c r="C8" s="5" t="n">
        <v>0</v>
      </c>
    </row>
    <row r="9">
      <c r="B9" s="4" t="inlineStr">
        <is>
          <t>신용카드·체크·현금영수증 합계 (원)</t>
        </is>
      </c>
      <c r="C9" s="5" t="n">
        <v>15000000</v>
      </c>
      <c r="D9" s="6" t="inlineStr">
        <is>
          <t>총급여 25% 초과분만 공제, 한도 300만원</t>
        </is>
      </c>
    </row>
    <row r="10">
      <c r="B10" s="4" t="inlineStr">
        <is>
          <t>의료비 (원)</t>
        </is>
      </c>
      <c r="C10" s="5" t="n">
        <v>1000000</v>
      </c>
      <c r="D10" s="6" t="inlineStr">
        <is>
          <t>총급여 3% 초과분 × 15% 세액공제, 한도 700만원</t>
        </is>
      </c>
    </row>
    <row r="11">
      <c r="B11" s="4" t="inlineStr">
        <is>
          <t>교육비 (원)</t>
        </is>
      </c>
      <c r="C11" s="5" t="n">
        <v>0</v>
      </c>
      <c r="D11" s="6" t="inlineStr">
        <is>
          <t>본인·자녀 학자금 등 15% 세액공제</t>
        </is>
      </c>
    </row>
    <row r="12">
      <c r="B12" s="4" t="inlineStr">
        <is>
          <t>연금저축·IRP 납입 (원)</t>
        </is>
      </c>
      <c r="C12" s="5" t="n">
        <v>0</v>
      </c>
      <c r="D12" s="6" t="inlineStr">
        <is>
          <t>5,500만 이하 15%, 초과 12% (한도 900만원)</t>
        </is>
      </c>
    </row>
    <row r="13">
      <c r="B13" s="4" t="inlineStr">
        <is>
          <t>보장성보험료 (원)</t>
        </is>
      </c>
      <c r="C13" s="5" t="n">
        <v>1000000</v>
      </c>
      <c r="D13" s="6" t="inlineStr">
        <is>
          <t>12% 세액공제, 한도 100만원</t>
        </is>
      </c>
    </row>
    <row r="15">
      <c r="B15" s="3" t="inlineStr">
        <is>
          <t>🔢 자동 계산</t>
        </is>
      </c>
    </row>
    <row r="16">
      <c r="B16" s="4" t="inlineStr">
        <is>
          <t>(−) 근로소득공제</t>
        </is>
      </c>
      <c r="C16" s="7">
        <f>IF(C6&lt;=5000000,C6*0.7,IF(C6&lt;=15000000,3500000+(C6-5000000)*0.4,IF(C6&lt;=45000000,7500000+(C6-15000000)*0.15,IF(C6&lt;=100000000,12000000+(C6-45000000)*0.05,14750000+(C6-100000000)*0.02))))</f>
        <v/>
      </c>
    </row>
    <row r="17">
      <c r="B17" s="8" t="inlineStr">
        <is>
          <t>→ 근로소득금액</t>
        </is>
      </c>
      <c r="C17" s="7">
        <f>MAX(C6-C16,0)</f>
        <v/>
      </c>
    </row>
    <row r="18">
      <c r="B18" s="4" t="inlineStr">
        <is>
          <t>(−) 인적공제 (1인 150만)</t>
        </is>
      </c>
      <c r="C18" s="7">
        <f>C7*1500000</f>
        <v/>
      </c>
    </row>
    <row r="19">
      <c r="B19" s="4" t="inlineStr">
        <is>
          <t>(−) 신용카드공제</t>
        </is>
      </c>
      <c r="C19" s="7">
        <f>MIN(MAX(C9-C6*0.25,0)*0.22,3000000)</f>
        <v/>
      </c>
    </row>
    <row r="20">
      <c r="B20" s="8" t="inlineStr">
        <is>
          <t>→ 과세표준</t>
        </is>
      </c>
      <c r="C20" s="7">
        <f>MAX(C17-C18-C19,0)</f>
        <v/>
      </c>
    </row>
    <row r="21">
      <c r="B21" s="8" t="inlineStr">
        <is>
          <t>× 세율 → 산출세액</t>
        </is>
      </c>
      <c r="C21" s="7">
        <f>MAX(C20*INDEX(BracketRate,SUMPRODUCT((C20&gt;BracketUpper)*1)+1)-INDEX(BracketDed,SUMPRODUCT((C20&gt;BracketUpper)*1)+1),0)</f>
        <v/>
      </c>
    </row>
    <row r="22">
      <c r="B22" s="4" t="inlineStr">
        <is>
          <t>(−) 근로소득세액공제</t>
        </is>
      </c>
      <c r="C22" s="7">
        <f>MIN(IF(C21&lt;=1300000,C21*0.55,715000+(C21-1300000)*0.3),IF(C6&lt;=33000000,740000,IF(C6&lt;=70000000,MAX(740000-(C6-33000000)*0.008,660000),MAX(660000-(C6-70000000)*0.5,500000))))</f>
        <v/>
      </c>
    </row>
    <row r="23">
      <c r="B23" s="4" t="inlineStr">
        <is>
          <t>(−) 자녀세액공제</t>
        </is>
      </c>
      <c r="C23" s="7">
        <f>IF(C8&lt;=0,0,IF(C8=1,150000,IF(C8=2,300000,300000+(C8-2)*300000)))</f>
        <v/>
      </c>
    </row>
    <row r="24">
      <c r="B24" s="4" t="inlineStr">
        <is>
          <t>(−) 의료비 세액공제</t>
        </is>
      </c>
      <c r="C24" s="7">
        <f>MAX(MIN(C10,7000000)-C6*0.03,0)*0.15</f>
        <v/>
      </c>
    </row>
    <row r="25">
      <c r="B25" s="4" t="inlineStr">
        <is>
          <t>(−) 교육비 세액공제</t>
        </is>
      </c>
      <c r="C25" s="7">
        <f>C11*0.15</f>
        <v/>
      </c>
    </row>
    <row r="26">
      <c r="B26" s="4" t="inlineStr">
        <is>
          <t>(−) 연금저축·IRP</t>
        </is>
      </c>
      <c r="C26" s="7">
        <f>MIN(C12,9000000)*IF(C6&lt;=55000000,0.15,0.12)</f>
        <v/>
      </c>
    </row>
    <row r="27">
      <c r="B27" s="4" t="inlineStr">
        <is>
          <t>(−) 보장성보험</t>
        </is>
      </c>
      <c r="C27" s="7">
        <f>MIN(C13,1000000)*0.12</f>
        <v/>
      </c>
    </row>
    <row r="28">
      <c r="B28" s="8" t="inlineStr">
        <is>
          <t>→ 결정세액</t>
        </is>
      </c>
      <c r="C28" s="7">
        <f>MAX(C21-C22-C23-C24-C25-C26-C27,0)</f>
        <v/>
      </c>
    </row>
    <row r="30">
      <c r="B30" s="4" t="inlineStr">
        <is>
          <t>기납부세액 (간이세액표 추정)</t>
        </is>
      </c>
      <c r="C30" s="7">
        <f>MAX((MAX(C6-C18,0))*INDEX(BracketRate,SUMPRODUCT(((MAX(C6-C18,0))&gt;BracketUpper)*1)+1)-INDEX(BracketDed,SUMPRODUCT(((MAX(C6-C18,0))&gt;BracketUpper)*1)+1)-C23,0)</f>
        <v/>
      </c>
    </row>
    <row r="32">
      <c r="B32" s="3" t="inlineStr">
        <is>
          <t>💰 결과</t>
        </is>
      </c>
    </row>
    <row r="33" ht="26" customHeight="1">
      <c r="B33" s="9" t="inlineStr">
        <is>
          <t>환급 / (추가납부)</t>
        </is>
      </c>
      <c r="C33" s="10">
        <f>C30-C28</f>
        <v/>
      </c>
    </row>
    <row r="35">
      <c r="B35" s="6" t="inlineStr">
        <is>
          <t>※ 2026년 세법 기준 추정치입니다. 핵심 공제 5종+인적공제만 반영. 주택자금·기부금·월세 등 미반영. 정확한 결과는 홈택스 모의계산을 이용하세요.</t>
        </is>
      </c>
    </row>
    <row r="36"/>
  </sheetData>
  <mergeCells count="6">
    <mergeCell ref="B3:D3"/>
    <mergeCell ref="B5:D5"/>
    <mergeCell ref="B35:D36"/>
    <mergeCell ref="B32:D32"/>
    <mergeCell ref="B15:D15"/>
    <mergeCell ref="B2:D2"/>
  </mergeCells>
  <conditionalFormatting sqref="C33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3"/>
  <sheetViews>
    <sheetView workbookViewId="0">
      <selection activeCell="A1" sqref="A1"/>
    </sheetView>
  </sheetViews>
  <sheetFormatPr baseColWidth="8" defaultRowHeight="15"/>
  <cols>
    <col width="22" customWidth="1" min="2" max="2"/>
    <col width="12" customWidth="1" min="3" max="3"/>
    <col width="22" customWidth="1" min="4" max="4"/>
  </cols>
  <sheetData>
    <row r="2">
      <c r="B2" s="11" t="inlineStr">
        <is>
          <t>2026년 종합소득세 누진세율표 (참조용 — 수식이 자동으로 사용)</t>
        </is>
      </c>
    </row>
    <row r="4">
      <c r="B4" s="12" t="inlineStr">
        <is>
          <t>과세표준 상한 (원)</t>
        </is>
      </c>
      <c r="C4" s="12" t="inlineStr">
        <is>
          <t>세율</t>
        </is>
      </c>
      <c r="D4" s="12" t="inlineStr">
        <is>
          <t>누진공제 (원)</t>
        </is>
      </c>
    </row>
    <row r="5">
      <c r="B5" s="13" t="n">
        <v>14000000</v>
      </c>
      <c r="C5" s="14" t="n">
        <v>0.06</v>
      </c>
      <c r="D5" s="13" t="n">
        <v>0</v>
      </c>
    </row>
    <row r="6">
      <c r="B6" s="13" t="n">
        <v>50000000</v>
      </c>
      <c r="C6" s="14" t="n">
        <v>0.15</v>
      </c>
      <c r="D6" s="13" t="n">
        <v>1260000</v>
      </c>
    </row>
    <row r="7">
      <c r="B7" s="13" t="n">
        <v>88000000</v>
      </c>
      <c r="C7" s="14" t="n">
        <v>0.24</v>
      </c>
      <c r="D7" s="13" t="n">
        <v>5760000</v>
      </c>
    </row>
    <row r="8">
      <c r="B8" s="13" t="n">
        <v>150000000</v>
      </c>
      <c r="C8" s="14" t="n">
        <v>0.35</v>
      </c>
      <c r="D8" s="13" t="n">
        <v>15440000</v>
      </c>
    </row>
    <row r="9">
      <c r="B9" s="13" t="n">
        <v>300000000</v>
      </c>
      <c r="C9" s="14" t="n">
        <v>0.38</v>
      </c>
      <c r="D9" s="13" t="n">
        <v>19940000</v>
      </c>
    </row>
    <row r="10">
      <c r="B10" s="13" t="n">
        <v>500000000</v>
      </c>
      <c r="C10" s="14" t="n">
        <v>0.4</v>
      </c>
      <c r="D10" s="13" t="n">
        <v>25940000</v>
      </c>
    </row>
    <row r="11">
      <c r="B11" s="13" t="n">
        <v>1000000000</v>
      </c>
      <c r="C11" s="14" t="n">
        <v>0.42</v>
      </c>
      <c r="D11" s="13" t="n">
        <v>35940000</v>
      </c>
    </row>
    <row r="12">
      <c r="B12" s="13" t="n">
        <v>999999999999</v>
      </c>
      <c r="C12" s="14" t="n">
        <v>0.45</v>
      </c>
      <c r="D12" s="13" t="n">
        <v>65940000</v>
      </c>
    </row>
    <row r="15">
      <c r="B15" s="11" t="inlineStr">
        <is>
          <t>주요 세액공제 한도</t>
        </is>
      </c>
    </row>
    <row r="17">
      <c r="B17" s="12" t="inlineStr">
        <is>
          <t>항목</t>
        </is>
      </c>
      <c r="C17" s="12" t="inlineStr">
        <is>
          <t>공제율</t>
        </is>
      </c>
      <c r="D17" s="12" t="inlineStr">
        <is>
          <t>한도</t>
        </is>
      </c>
    </row>
    <row r="18">
      <c r="B18" s="15" t="inlineStr">
        <is>
          <t>신용카드 등 소득공제</t>
        </is>
      </c>
      <c r="C18" s="16" t="inlineStr">
        <is>
          <t>15~40%</t>
        </is>
      </c>
      <c r="D18" s="16" t="inlineStr">
        <is>
          <t>300만원</t>
        </is>
      </c>
    </row>
    <row r="19">
      <c r="B19" s="15" t="inlineStr">
        <is>
          <t>의료비 세액공제</t>
        </is>
      </c>
      <c r="C19" s="16" t="inlineStr">
        <is>
          <t>15%</t>
        </is>
      </c>
      <c r="D19" s="16" t="inlineStr">
        <is>
          <t>700만원 (지출 한도)</t>
        </is>
      </c>
    </row>
    <row r="20">
      <c r="B20" s="15" t="inlineStr">
        <is>
          <t>교육비 세액공제</t>
        </is>
      </c>
      <c r="C20" s="16" t="inlineStr">
        <is>
          <t>15%</t>
        </is>
      </c>
      <c r="D20" s="16" t="inlineStr">
        <is>
          <t>본인 무한도, 자녀 차등</t>
        </is>
      </c>
    </row>
    <row r="21">
      <c r="B21" s="15" t="inlineStr">
        <is>
          <t>연금저축·IRP</t>
        </is>
      </c>
      <c r="C21" s="16" t="inlineStr">
        <is>
          <t>12% / 15%</t>
        </is>
      </c>
      <c r="D21" s="16" t="inlineStr">
        <is>
          <t>900만원 (연금저축은 600만)</t>
        </is>
      </c>
    </row>
    <row r="22">
      <c r="B22" s="15" t="inlineStr">
        <is>
          <t>보장성보험료</t>
        </is>
      </c>
      <c r="C22" s="16" t="inlineStr">
        <is>
          <t>12%</t>
        </is>
      </c>
      <c r="D22" s="16" t="inlineStr">
        <is>
          <t>100만원</t>
        </is>
      </c>
    </row>
    <row r="23">
      <c r="B23" s="15" t="inlineStr">
        <is>
          <t>자녀세액공제</t>
        </is>
      </c>
      <c r="C23" s="16" t="inlineStr">
        <is>
          <t>정액</t>
        </is>
      </c>
      <c r="D23" s="16" t="inlineStr">
        <is>
          <t>1명 15만, 2명 30만, 3명+ +30만/명</t>
        </is>
      </c>
    </row>
  </sheetData>
  <mergeCells count="2">
    <mergeCell ref="B15:D15"/>
    <mergeCell ref="B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B13"/>
  <sheetViews>
    <sheetView workbookViewId="0">
      <selection activeCell="A1" sqref="A1"/>
    </sheetView>
  </sheetViews>
  <sheetFormatPr baseColWidth="8" defaultRowHeight="15"/>
  <cols>
    <col width="95" customWidth="1" min="2" max="2"/>
  </cols>
  <sheetData>
    <row r="2">
      <c r="B2" s="11" t="inlineStr">
        <is>
          <t>사용 가이드</t>
        </is>
      </c>
    </row>
    <row r="4" ht="22" customHeight="1">
      <c r="B4" s="17" t="inlineStr">
        <is>
          <t>1. '계산기' 시트의 노란색 셀에 본인 정보를 입력하세요.</t>
        </is>
      </c>
    </row>
    <row r="5" ht="22" customHeight="1">
      <c r="B5" s="17" t="inlineStr">
        <is>
          <t>2. 자동 계산 영역과 결과는 수식으로 즉시 갱신됩니다.</t>
        </is>
      </c>
    </row>
    <row r="6" ht="22" customHeight="1">
      <c r="B6" s="17" t="inlineStr">
        <is>
          <t>3. 환급(녹색) = 회사가 미리 떼간 세금이 실제 부담보다 큼 → 돌려받음.</t>
        </is>
      </c>
    </row>
    <row r="7" ht="22" customHeight="1">
      <c r="B7" s="17" t="inlineStr">
        <is>
          <t>4. 추가납부(빨강) = 실제 부담이 더 커서 추가로 내야 함.</t>
        </is>
      </c>
    </row>
    <row r="8" ht="22" customHeight="1">
      <c r="B8" s="17" t="inlineStr">
        <is>
          <t>5. '세율표' 시트에서 누진세율 8단계와 공제 한도를 확인하세요.</t>
        </is>
      </c>
    </row>
    <row r="9" ht="22" customHeight="1">
      <c r="B9" s="17" t="inlineStr"/>
    </row>
    <row r="10" ht="22" customHeight="1">
      <c r="B10" s="18" t="inlineStr">
        <is>
          <t>절세 핵심 팁:</t>
        </is>
      </c>
    </row>
    <row r="11" ht="22" customHeight="1">
      <c r="B11" s="17" t="inlineStr">
        <is>
          <t xml:space="preserve">  • 연금저축 600만 + IRP 300만 풀 납입 시 5,500만 이하라면 135만원 환급</t>
        </is>
      </c>
    </row>
    <row r="12" ht="22" customHeight="1">
      <c r="B12" s="17" t="inlineStr">
        <is>
          <t xml:space="preserve">  • 의료비는 가족 중 급여 적은 쪽으로 몰아 결제</t>
        </is>
      </c>
    </row>
    <row r="13" ht="22" customHeight="1">
      <c r="B13" s="17" t="inlineStr">
        <is>
          <t xml:space="preserve">  • 전통시장·대중교통 사용액은 40% 공제율로 신용카드의 2.7배</t>
        </is>
      </c>
    </row>
  </sheetData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2026-04-17T03:07:18Z</dcterms:created>
  <dcterms:modified xsi:type="dcterms:W3CDTF">2026-04-17T03:07:18Z</dcterms:modified>
</cp:coreProperties>
</file>