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결과" sheetId="1" state="visible" r:id="rId3"/>
    <sheet name="입력" sheetId="2" state="visible" r:id="rId4"/>
    <sheet name="시뮬레이션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<sst xmlns="http://schemas.openxmlformats.org/spreadsheetml/2006/main" count="47" uniqueCount="41">
  <si>
    <t xml:space="preserve">📊 은퇴자금 분석 결과</t>
  </si>
  <si>
    <t xml:space="preserve">은퇴까지 남은 기간</t>
  </si>
  <si>
    <t xml:space="preserve">년</t>
  </si>
  <si>
    <t xml:space="preserve">은퇴 시점 예상 총 자산</t>
  </si>
  <si>
    <r>
      <rPr>
        <b val="true"/>
        <sz val="11"/>
        <rFont val="Noto Sans CJK SC"/>
        <family val="2"/>
      </rPr>
      <t xml:space="preserve">은퇴 후 필요 총 자금 </t>
    </r>
    <r>
      <rPr>
        <b val="true"/>
        <sz val="11"/>
        <rFont val="Arial"/>
        <family val="0"/>
        <charset val="1"/>
      </rPr>
      <t xml:space="preserve">(</t>
    </r>
    <r>
      <rPr>
        <b val="true"/>
        <sz val="11"/>
        <rFont val="Noto Sans CJK SC"/>
        <family val="2"/>
      </rPr>
      <t xml:space="preserve">연금 제외</t>
    </r>
    <r>
      <rPr>
        <b val="true"/>
        <sz val="11"/>
        <rFont val="Arial"/>
        <family val="0"/>
        <charset val="1"/>
      </rPr>
      <t xml:space="preserve">)</t>
    </r>
  </si>
  <si>
    <t xml:space="preserve">과부족 금액</t>
  </si>
  <si>
    <t xml:space="preserve">자산 소진 예상 나이</t>
  </si>
  <si>
    <t xml:space="preserve">💡 해석 가이드</t>
  </si>
  <si>
    <r>
      <rPr>
        <sz val="10"/>
        <color rgb="FF666666"/>
        <rFont val="Noto Sans CJK SC"/>
        <family val="2"/>
      </rPr>
      <t xml:space="preserve">과부족 금액이 양수</t>
    </r>
    <r>
      <rPr>
        <sz val="10"/>
        <color rgb="FF666666"/>
        <rFont val="Arial"/>
        <family val="0"/>
        <charset val="1"/>
      </rPr>
      <t xml:space="preserve">(+)</t>
    </r>
    <r>
      <rPr>
        <sz val="10"/>
        <color rgb="FF666666"/>
        <rFont val="Noto Sans CJK SC"/>
        <family val="2"/>
      </rPr>
      <t xml:space="preserve">이면 여유 있음</t>
    </r>
    <r>
      <rPr>
        <sz val="10"/>
        <color rgb="FF666666"/>
        <rFont val="Arial"/>
        <family val="0"/>
        <charset val="1"/>
      </rPr>
      <t xml:space="preserve">, </t>
    </r>
    <r>
      <rPr>
        <sz val="10"/>
        <color rgb="FF666666"/>
        <rFont val="Noto Sans CJK SC"/>
        <family val="2"/>
      </rPr>
      <t xml:space="preserve">음수</t>
    </r>
    <r>
      <rPr>
        <sz val="10"/>
        <color rgb="FF666666"/>
        <rFont val="Arial"/>
        <family val="0"/>
        <charset val="1"/>
      </rPr>
      <t xml:space="preserve">(-)</t>
    </r>
    <r>
      <rPr>
        <sz val="10"/>
        <color rgb="FF666666"/>
        <rFont val="Noto Sans CJK SC"/>
        <family val="2"/>
      </rPr>
      <t xml:space="preserve">이면 자금 부족을 의미합니다</t>
    </r>
    <r>
      <rPr>
        <sz val="10"/>
        <color rgb="FF666666"/>
        <rFont val="Arial"/>
        <family val="0"/>
        <charset val="1"/>
      </rPr>
      <t xml:space="preserve">.</t>
    </r>
  </si>
  <si>
    <r>
      <rPr>
        <sz val="10"/>
        <color rgb="FF666666"/>
        <rFont val="Noto Sans CJK SC"/>
        <family val="2"/>
      </rPr>
      <t xml:space="preserve">자산 소진 나이가 기대수명보다 작으면 추가 저축이 필요합니다</t>
    </r>
    <r>
      <rPr>
        <sz val="10"/>
        <color rgb="FF666666"/>
        <rFont val="Arial"/>
        <family val="0"/>
        <charset val="1"/>
      </rPr>
      <t xml:space="preserve">.</t>
    </r>
  </si>
  <si>
    <r>
      <rPr>
        <b val="true"/>
        <sz val="11"/>
        <rFont val="Noto Sans CJK SC"/>
        <family val="2"/>
      </rPr>
      <t xml:space="preserve">🔄 역산</t>
    </r>
    <r>
      <rPr>
        <b val="true"/>
        <sz val="11"/>
        <rFont val="Arial"/>
        <family val="0"/>
        <charset val="1"/>
      </rPr>
      <t xml:space="preserve">: </t>
    </r>
    <r>
      <rPr>
        <b val="true"/>
        <sz val="11"/>
        <rFont val="Noto Sans CJK SC"/>
        <family val="2"/>
      </rPr>
      <t xml:space="preserve">목표 달성에 필요한 월 저축액</t>
    </r>
  </si>
  <si>
    <r>
      <rPr>
        <sz val="11"/>
        <rFont val="Noto Sans CJK SC"/>
        <family val="2"/>
      </rPr>
      <t xml:space="preserve">목표 은퇴자금 달성에 필요한 월 저축액 </t>
    </r>
    <r>
      <rPr>
        <sz val="11"/>
        <rFont val="Arial"/>
        <family val="0"/>
        <charset val="1"/>
      </rPr>
      <t xml:space="preserve">(</t>
    </r>
    <r>
      <rPr>
        <sz val="11"/>
        <rFont val="Noto Sans CJK SC"/>
        <family val="2"/>
      </rPr>
      <t xml:space="preserve">추정</t>
    </r>
    <r>
      <rPr>
        <sz val="11"/>
        <rFont val="Arial"/>
        <family val="0"/>
        <charset val="1"/>
      </rPr>
      <t xml:space="preserve">)</t>
    </r>
  </si>
  <si>
    <r>
      <rPr>
        <sz val="11"/>
        <color theme="1"/>
        <rFont val="Noto Sans CJK SC"/>
        <family val="2"/>
      </rPr>
      <t xml:space="preserve">원</t>
    </r>
    <r>
      <rPr>
        <sz val="11"/>
        <color theme="1"/>
        <rFont val="Calibri"/>
        <family val="2"/>
        <charset val="1"/>
      </rPr>
      <t xml:space="preserve">/</t>
    </r>
    <r>
      <rPr>
        <sz val="11"/>
        <color theme="1"/>
        <rFont val="Noto Sans CJK SC"/>
        <family val="2"/>
      </rPr>
      <t xml:space="preserve">월</t>
    </r>
  </si>
  <si>
    <t xml:space="preserve">⚠ 주의사항</t>
  </si>
  <si>
    <r>
      <rPr>
        <sz val="9"/>
        <color rgb="FF666666"/>
        <rFont val="Noto Sans CJK SC"/>
        <family val="2"/>
      </rPr>
      <t xml:space="preserve">이 결과는 단순화된 가정</t>
    </r>
    <r>
      <rPr>
        <sz val="9"/>
        <color rgb="FF666666"/>
        <rFont val="Arial"/>
        <family val="0"/>
        <charset val="1"/>
      </rPr>
      <t xml:space="preserve">(</t>
    </r>
    <r>
      <rPr>
        <sz val="9"/>
        <color rgb="FF666666"/>
        <rFont val="Noto Sans CJK SC"/>
        <family val="2"/>
      </rPr>
      <t xml:space="preserve">일정 수익률</t>
    </r>
    <r>
      <rPr>
        <sz val="9"/>
        <color rgb="FF666666"/>
        <rFont val="Arial"/>
        <family val="0"/>
        <charset val="1"/>
      </rPr>
      <t xml:space="preserve">, </t>
    </r>
    <r>
      <rPr>
        <sz val="9"/>
        <color rgb="FF666666"/>
        <rFont val="Noto Sans CJK SC"/>
        <family val="2"/>
      </rPr>
      <t xml:space="preserve">일정 물가상승률</t>
    </r>
    <r>
      <rPr>
        <sz val="9"/>
        <color rgb="FF666666"/>
        <rFont val="Arial"/>
        <family val="0"/>
        <charset val="1"/>
      </rPr>
      <t xml:space="preserve">)</t>
    </r>
    <r>
      <rPr>
        <sz val="9"/>
        <color rgb="FF666666"/>
        <rFont val="Noto Sans CJK SC"/>
        <family val="2"/>
      </rPr>
      <t xml:space="preserve">에 기반한 추정치입니다</t>
    </r>
    <r>
      <rPr>
        <sz val="9"/>
        <color rgb="FF666666"/>
        <rFont val="Arial"/>
        <family val="0"/>
        <charset val="1"/>
      </rPr>
      <t xml:space="preserve">. </t>
    </r>
    <r>
      <rPr>
        <sz val="9"/>
        <color rgb="FF666666"/>
        <rFont val="Noto Sans CJK SC"/>
        <family val="2"/>
      </rPr>
      <t xml:space="preserve">실제 투자 수익은 변동하며</t>
    </r>
    <r>
      <rPr>
        <sz val="9"/>
        <color rgb="FF666666"/>
        <rFont val="Arial"/>
        <family val="0"/>
        <charset val="1"/>
      </rPr>
      <t xml:space="preserve">, </t>
    </r>
    <r>
      <rPr>
        <sz val="9"/>
        <color rgb="FF666666"/>
        <rFont val="Noto Sans CJK SC"/>
        <family val="2"/>
      </rPr>
      <t xml:space="preserve">의료비</t>
    </r>
    <r>
      <rPr>
        <sz val="9"/>
        <color rgb="FF666666"/>
        <rFont val="Arial"/>
        <family val="0"/>
        <charset val="1"/>
      </rPr>
      <t xml:space="preserve">·</t>
    </r>
    <r>
      <rPr>
        <sz val="9"/>
        <color rgb="FF666666"/>
        <rFont val="Noto Sans CJK SC"/>
        <family val="2"/>
      </rPr>
      <t xml:space="preserve">돌발 지출 등 예상 외 비용이 발생할 수 있습니다</t>
    </r>
    <r>
      <rPr>
        <sz val="9"/>
        <color rgb="FF666666"/>
        <rFont val="Arial"/>
        <family val="0"/>
        <charset val="1"/>
      </rPr>
      <t xml:space="preserve">. </t>
    </r>
    <r>
      <rPr>
        <sz val="9"/>
        <color rgb="FF666666"/>
        <rFont val="Noto Sans CJK SC"/>
        <family val="2"/>
      </rPr>
      <t xml:space="preserve">정확한 재무 설계는 전문 재무상담사와 상의하세요</t>
    </r>
    <r>
      <rPr>
        <sz val="9"/>
        <color rgb="FF666666"/>
        <rFont val="Arial"/>
        <family val="0"/>
        <charset val="1"/>
      </rPr>
      <t xml:space="preserve">.</t>
    </r>
  </si>
  <si>
    <t xml:space="preserve">🏦 은퇴자금 계산기</t>
  </si>
  <si>
    <t xml:space="preserve">📌 기본 정보</t>
  </si>
  <si>
    <t xml:space="preserve">현재 나이</t>
  </si>
  <si>
    <t xml:space="preserve">세</t>
  </si>
  <si>
    <t xml:space="preserve">목표 은퇴 나이</t>
  </si>
  <si>
    <t xml:space="preserve">기대수명</t>
  </si>
  <si>
    <t xml:space="preserve">💵 재무 정보</t>
  </si>
  <si>
    <r>
      <rPr>
        <sz val="11"/>
        <rFont val="Noto Sans CJK SC"/>
        <family val="2"/>
      </rPr>
      <t xml:space="preserve">현재 총 자산 </t>
    </r>
    <r>
      <rPr>
        <sz val="11"/>
        <rFont val="Arial"/>
        <family val="0"/>
        <charset val="1"/>
      </rPr>
      <t xml:space="preserve">(</t>
    </r>
    <r>
      <rPr>
        <sz val="11"/>
        <rFont val="Noto Sans CJK SC"/>
        <family val="2"/>
      </rPr>
      <t xml:space="preserve">저축</t>
    </r>
    <r>
      <rPr>
        <sz val="11"/>
        <rFont val="Arial"/>
        <family val="0"/>
        <charset val="1"/>
      </rPr>
      <t xml:space="preserve">+</t>
    </r>
    <r>
      <rPr>
        <sz val="11"/>
        <rFont val="Noto Sans CJK SC"/>
        <family val="2"/>
      </rPr>
      <t xml:space="preserve">투자</t>
    </r>
    <r>
      <rPr>
        <sz val="11"/>
        <rFont val="Arial"/>
        <family val="0"/>
        <charset val="1"/>
      </rPr>
      <t xml:space="preserve">)</t>
    </r>
  </si>
  <si>
    <t xml:space="preserve">원</t>
  </si>
  <si>
    <t xml:space="preserve">월 저축액</t>
  </si>
  <si>
    <r>
      <rPr>
        <sz val="11"/>
        <rFont val="Noto Sans CJK SC"/>
        <family val="2"/>
      </rPr>
      <t xml:space="preserve">월 투자 수익률 </t>
    </r>
    <r>
      <rPr>
        <sz val="11"/>
        <rFont val="Arial"/>
        <family val="0"/>
        <charset val="1"/>
      </rPr>
      <t xml:space="preserve">(</t>
    </r>
    <r>
      <rPr>
        <sz val="11"/>
        <rFont val="Noto Sans CJK SC"/>
        <family val="2"/>
      </rPr>
      <t xml:space="preserve">연</t>
    </r>
    <r>
      <rPr>
        <sz val="11"/>
        <rFont val="Arial"/>
        <family val="0"/>
        <charset val="1"/>
      </rPr>
      <t xml:space="preserve">)</t>
    </r>
  </si>
  <si>
    <r>
      <rPr>
        <sz val="11"/>
        <rFont val="Noto Sans CJK SC"/>
        <family val="2"/>
      </rPr>
      <t xml:space="preserve">물가상승률 </t>
    </r>
    <r>
      <rPr>
        <sz val="11"/>
        <rFont val="Arial"/>
        <family val="0"/>
        <charset val="1"/>
      </rPr>
      <t xml:space="preserve">(</t>
    </r>
    <r>
      <rPr>
        <sz val="11"/>
        <rFont val="Noto Sans CJK SC"/>
        <family val="2"/>
      </rPr>
      <t xml:space="preserve">연</t>
    </r>
    <r>
      <rPr>
        <sz val="11"/>
        <rFont val="Arial"/>
        <family val="0"/>
        <charset val="1"/>
      </rPr>
      <t xml:space="preserve">)</t>
    </r>
  </si>
  <si>
    <t xml:space="preserve">🏠 은퇴 후 계획</t>
  </si>
  <si>
    <r>
      <rPr>
        <sz val="11"/>
        <rFont val="Noto Sans CJK SC"/>
        <family val="2"/>
      </rPr>
      <t xml:space="preserve">은퇴 후 월 생활비 </t>
    </r>
    <r>
      <rPr>
        <sz val="11"/>
        <rFont val="Arial"/>
        <family val="0"/>
        <charset val="1"/>
      </rPr>
      <t xml:space="preserve">(</t>
    </r>
    <r>
      <rPr>
        <sz val="11"/>
        <rFont val="Noto Sans CJK SC"/>
        <family val="2"/>
      </rPr>
      <t xml:space="preserve">현재 기준</t>
    </r>
    <r>
      <rPr>
        <sz val="11"/>
        <rFont val="Arial"/>
        <family val="0"/>
        <charset val="1"/>
      </rPr>
      <t xml:space="preserve">)</t>
    </r>
  </si>
  <si>
    <t xml:space="preserve">국민연금 예상 월 수령액</t>
  </si>
  <si>
    <t xml:space="preserve">연금 수령 시작 나이</t>
  </si>
  <si>
    <t xml:space="preserve">💡 안내</t>
  </si>
  <si>
    <r>
      <rPr>
        <sz val="10"/>
        <color rgb="FF666666"/>
        <rFont val="Noto Sans CJK SC"/>
        <family val="2"/>
      </rPr>
      <t xml:space="preserve">노란색 셀에 값을 입력하면 결과 시트와 시뮬레이션 시트에 자동 반영됩니다</t>
    </r>
    <r>
      <rPr>
        <sz val="10"/>
        <color rgb="FF666666"/>
        <rFont val="Arial"/>
        <family val="0"/>
        <charset val="1"/>
      </rPr>
      <t xml:space="preserve">.</t>
    </r>
  </si>
  <si>
    <r>
      <rPr>
        <sz val="10"/>
        <color rgb="FFC00000"/>
        <rFont val="Noto Sans CJK SC"/>
        <family val="2"/>
      </rPr>
      <t xml:space="preserve">⚠ 이 계산기는 단순화된 추정 도구이며</t>
    </r>
    <r>
      <rPr>
        <sz val="10"/>
        <color rgb="FFC00000"/>
        <rFont val="Arial"/>
        <family val="0"/>
        <charset val="1"/>
      </rPr>
      <t xml:space="preserve">, </t>
    </r>
    <r>
      <rPr>
        <sz val="10"/>
        <color rgb="FFC00000"/>
        <rFont val="Noto Sans CJK SC"/>
        <family val="2"/>
      </rPr>
      <t xml:space="preserve">실제 투자 결과를 보장하지 않습니다</t>
    </r>
    <r>
      <rPr>
        <sz val="10"/>
        <color rgb="FFC00000"/>
        <rFont val="Arial"/>
        <family val="0"/>
        <charset val="1"/>
      </rPr>
      <t xml:space="preserve">.</t>
    </r>
  </si>
  <si>
    <t xml:space="preserve">나이</t>
  </si>
  <si>
    <t xml:space="preserve">연초 자산</t>
  </si>
  <si>
    <t xml:space="preserve">연간 저축</t>
  </si>
  <si>
    <t xml:space="preserve">투자 수익</t>
  </si>
  <si>
    <t xml:space="preserve">연간 지출</t>
  </si>
  <si>
    <t xml:space="preserve">연말 자산</t>
  </si>
  <si>
    <t xml:space="preserve">구분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</si>
</sst>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General"/>
    <numFmt numFmtId="166" formatCode="#,##0"/>
    <numFmt numFmtId="167" formatCode="0.0%"/>
  </numFmts>
  <fonts count="2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1F4E79"/>
      <name val="Noto Sans CJK SC"/>
      <family val="2"/>
    </font>
    <font>
      <b val="true"/>
      <sz val="11"/>
      <name val="Noto Sans CJK SC"/>
      <family val="2"/>
    </font>
    <font>
      <sz val="11"/>
      <color theme="1"/>
      <name val="Noto Sans CJK SC"/>
      <family val="2"/>
    </font>
    <font>
      <b val="true"/>
      <sz val="12"/>
      <color rgb="FF375623"/>
      <name val="Arial"/>
      <family val="0"/>
      <charset val="1"/>
    </font>
    <font>
      <b val="true"/>
      <sz val="11"/>
      <name val="Arial"/>
      <family val="0"/>
      <charset val="1"/>
    </font>
    <font>
      <sz val="10"/>
      <color rgb="FF666666"/>
      <name val="Noto Sans CJK SC"/>
      <family val="2"/>
    </font>
    <font>
      <sz val="10"/>
      <color rgb="FF666666"/>
      <name val="Arial"/>
      <family val="0"/>
      <charset val="1"/>
    </font>
    <font>
      <sz val="11"/>
      <name val="Noto Sans CJK SC"/>
      <family val="2"/>
    </font>
    <font>
      <sz val="11"/>
      <name val="Arial"/>
      <family val="0"/>
      <charset val="1"/>
    </font>
    <font>
      <b val="true"/>
      <sz val="11"/>
      <color rgb="FFC00000"/>
      <name val="Noto Sans CJK SC"/>
      <family val="2"/>
    </font>
    <font>
      <sz val="9"/>
      <color rgb="FF666666"/>
      <name val="Noto Sans CJK SC"/>
      <family val="2"/>
    </font>
    <font>
      <sz val="9"/>
      <color rgb="FF666666"/>
      <name val="Arial"/>
      <family val="0"/>
      <charset val="1"/>
    </font>
    <font>
      <sz val="11"/>
      <color rgb="FF0000FF"/>
      <name val="Arial"/>
      <family val="0"/>
      <charset val="1"/>
    </font>
    <font>
      <sz val="10"/>
      <color rgb="FFC00000"/>
      <name val="Noto Sans CJK SC"/>
      <family val="2"/>
    </font>
    <font>
      <sz val="10"/>
      <color rgb="FFC00000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b val="true"/>
      <sz val="11"/>
      <color rgb="FFFFFFFF"/>
      <name val="Noto Sans CJK SC"/>
      <family val="2"/>
    </font>
    <font>
      <b val="true"/>
      <sz val="18"/>
      <color rgb="FF000000"/>
      <name val="Noto Sans CJK SC"/>
      <family val="2"/>
    </font>
    <font>
      <sz val="10"/>
      <color rgb="FF000000"/>
      <name val="Calibri"/>
      <family val="2"/>
    </font>
    <font>
      <b val="true"/>
      <sz val="10"/>
      <color rgb="FF000000"/>
      <name val="Noto Sans CJK SC"/>
      <family val="2"/>
    </font>
    <font>
      <b val="true"/>
      <sz val="10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E2EFDA"/>
        <bgColor rgb="FFFFF2CC"/>
      </patternFill>
    </fill>
    <fill>
      <patternFill patternType="solid">
        <fgColor rgb="FFFFF2CC"/>
        <bgColor rgb="FFE2EFDA"/>
      </patternFill>
    </fill>
    <fill>
      <patternFill patternType="solid">
        <fgColor rgb="FF4472C4"/>
        <bgColor rgb="FF4A7EBB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0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C0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78787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F99CC"/>
      <rgbColor rgb="FFCC99FF"/>
      <rgbColor rgb="FFFFCC99"/>
      <rgbColor rgb="FF4472C4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4A7EBB"/>
      <rgbColor rgb="FF003300"/>
      <rgbColor rgb="FF333300"/>
      <rgbColor rgb="FF993300"/>
      <rgbColor rgb="FF993366"/>
      <rgbColor rgb="FF1F4E79"/>
      <rgbColor rgb="FF37562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800" spc="-1" strike="noStrike">
                <a:solidFill>
                  <a:srgbClr val="000000"/>
                </a:solidFill>
                <a:latin typeface="Calibri"/>
              </a:defRPr>
            </a:pPr>
            <a:r>
              <a:rPr b="1" sz="1800" spc="-1" strike="noStrike">
                <a:solidFill>
                  <a:srgbClr val="000000"/>
                </a:solidFill>
                <a:latin typeface="Calibri"/>
              </a:rPr>
              <a:t>연도별 자산 추이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시뮬레이션!G2</c:f>
              <c:strCache>
                <c:ptCount val="1"/>
                <c:pt idx="0">
                  <c:v>연말 자산</c:v>
                </c:pt>
              </c:strCache>
            </c:strRef>
          </c:tx>
          <c:spPr>
            <a:solidFill>
              <a:srgbClr val="4a7ebb"/>
            </a:solidFill>
            <a:ln w="24840">
              <a:solidFill>
                <a:srgbClr val="4a7ebb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시뮬레이션!$B$3:$B$62</c:f>
              <c:strCache>
                <c:ptCount val="60"/>
                <c:pt idx="0">
                  <c:v>35</c:v>
                </c:pt>
                <c:pt idx="1">
                  <c:v>36</c:v>
                </c:pt>
                <c:pt idx="2">
                  <c:v>37</c:v>
                </c:pt>
                <c:pt idx="3">
                  <c:v>38</c:v>
                </c:pt>
                <c:pt idx="4">
                  <c:v>39</c:v>
                </c:pt>
                <c:pt idx="5">
                  <c:v>40</c:v>
                </c:pt>
                <c:pt idx="6">
                  <c:v>41</c:v>
                </c:pt>
                <c:pt idx="7">
                  <c:v>42</c:v>
                </c:pt>
                <c:pt idx="8">
                  <c:v>43</c:v>
                </c:pt>
                <c:pt idx="9">
                  <c:v>44</c:v>
                </c:pt>
                <c:pt idx="10">
                  <c:v>45</c:v>
                </c:pt>
                <c:pt idx="11">
                  <c:v>46</c:v>
                </c:pt>
                <c:pt idx="12">
                  <c:v>47</c:v>
                </c:pt>
                <c:pt idx="13">
                  <c:v>48</c:v>
                </c:pt>
                <c:pt idx="14">
                  <c:v>49</c:v>
                </c:pt>
                <c:pt idx="15">
                  <c:v>50</c:v>
                </c:pt>
                <c:pt idx="16">
                  <c:v>51</c:v>
                </c:pt>
                <c:pt idx="17">
                  <c:v>52</c:v>
                </c:pt>
                <c:pt idx="18">
                  <c:v>53</c:v>
                </c:pt>
                <c:pt idx="19">
                  <c:v>54</c:v>
                </c:pt>
                <c:pt idx="20">
                  <c:v>55</c:v>
                </c:pt>
                <c:pt idx="21">
                  <c:v>56</c:v>
                </c:pt>
                <c:pt idx="22">
                  <c:v>57</c:v>
                </c:pt>
                <c:pt idx="23">
                  <c:v>58</c:v>
                </c:pt>
                <c:pt idx="24">
                  <c:v>59</c:v>
                </c:pt>
                <c:pt idx="25">
                  <c:v>60</c:v>
                </c:pt>
                <c:pt idx="26">
                  <c:v>61</c:v>
                </c:pt>
                <c:pt idx="27">
                  <c:v>62</c:v>
                </c:pt>
                <c:pt idx="28">
                  <c:v>63</c:v>
                </c:pt>
                <c:pt idx="29">
                  <c:v>64</c:v>
                </c:pt>
                <c:pt idx="30">
                  <c:v>65</c:v>
                </c:pt>
                <c:pt idx="31">
                  <c:v>66</c:v>
                </c:pt>
                <c:pt idx="32">
                  <c:v>67</c:v>
                </c:pt>
                <c:pt idx="33">
                  <c:v>68</c:v>
                </c:pt>
                <c:pt idx="34">
                  <c:v>69</c:v>
                </c:pt>
                <c:pt idx="35">
                  <c:v>70</c:v>
                </c:pt>
                <c:pt idx="36">
                  <c:v>71</c:v>
                </c:pt>
                <c:pt idx="37">
                  <c:v>72</c:v>
                </c:pt>
                <c:pt idx="38">
                  <c:v>73</c:v>
                </c:pt>
                <c:pt idx="39">
                  <c:v>74</c:v>
                </c:pt>
                <c:pt idx="40">
                  <c:v>75</c:v>
                </c:pt>
                <c:pt idx="41">
                  <c:v>76</c:v>
                </c:pt>
                <c:pt idx="42">
                  <c:v>77</c:v>
                </c:pt>
                <c:pt idx="43">
                  <c:v>78</c:v>
                </c:pt>
                <c:pt idx="44">
                  <c:v>79</c:v>
                </c:pt>
                <c:pt idx="45">
                  <c:v>80</c:v>
                </c:pt>
                <c:pt idx="46">
                  <c:v>81</c:v>
                </c:pt>
                <c:pt idx="47">
                  <c:v>82</c:v>
                </c:pt>
                <c:pt idx="48">
                  <c:v>83</c:v>
                </c:pt>
                <c:pt idx="49">
                  <c:v>84</c:v>
                </c:pt>
                <c:pt idx="50">
                  <c:v>85</c:v>
                </c:pt>
                <c:pt idx="51">
                  <c:v>86</c:v>
                </c:pt>
                <c:pt idx="52">
                  <c:v>87</c:v>
                </c:pt>
                <c:pt idx="53">
                  <c:v>88</c:v>
                </c:pt>
                <c:pt idx="54">
                  <c:v>89</c:v>
                </c:pt>
                <c:pt idx="55">
                  <c:v>90</c:v>
                </c:pt>
                <c:pt idx="56">
                  <c:v>91</c:v>
                </c:pt>
                <c:pt idx="57">
                  <c:v>92</c:v>
                </c:pt>
                <c:pt idx="58">
                  <c:v>93</c:v>
                </c:pt>
                <c:pt idx="59">
                  <c:v>94</c:v>
                </c:pt>
              </c:strCache>
            </c:strRef>
          </c:cat>
          <c:val>
            <c:numRef>
              <c:f>시뮬레이션!$G$3:$G$62</c:f>
              <c:numCache>
                <c:formatCode>#,##0</c:formatCode>
                <c:ptCount val="60"/>
                <c:pt idx="0">
                  <c:v>70500000</c:v>
                </c:pt>
                <c:pt idx="1">
                  <c:v>92025000</c:v>
                </c:pt>
                <c:pt idx="2">
                  <c:v>114626250</c:v>
                </c:pt>
                <c:pt idx="3">
                  <c:v>138357562.5</c:v>
                </c:pt>
                <c:pt idx="4">
                  <c:v>163275440.625</c:v>
                </c:pt>
                <c:pt idx="5">
                  <c:v>189439212.65625</c:v>
                </c:pt>
                <c:pt idx="6">
                  <c:v>216911173.289063</c:v>
                </c:pt>
                <c:pt idx="7">
                  <c:v>245756731.953516</c:v>
                </c:pt>
                <c:pt idx="8">
                  <c:v>276044568.551191</c:v>
                </c:pt>
                <c:pt idx="9">
                  <c:v>307846796.978751</c:v>
                </c:pt>
                <c:pt idx="10">
                  <c:v>341239136.827689</c:v>
                </c:pt>
                <c:pt idx="11">
                  <c:v>376301093.669073</c:v>
                </c:pt>
                <c:pt idx="12">
                  <c:v>413116148.352527</c:v>
                </c:pt>
                <c:pt idx="13">
                  <c:v>451771955.770153</c:v>
                </c:pt>
                <c:pt idx="14">
                  <c:v>492360553.558661</c:v>
                </c:pt>
                <c:pt idx="15">
                  <c:v>534978581.236594</c:v>
                </c:pt>
                <c:pt idx="16">
                  <c:v>579727510.298423</c:v>
                </c:pt>
                <c:pt idx="17">
                  <c:v>626713885.813344</c:v>
                </c:pt>
                <c:pt idx="18">
                  <c:v>676049580.104012</c:v>
                </c:pt>
                <c:pt idx="19">
                  <c:v>727852059.109212</c:v>
                </c:pt>
                <c:pt idx="20">
                  <c:v>782244662.064673</c:v>
                </c:pt>
                <c:pt idx="21">
                  <c:v>839356895.167906</c:v>
                </c:pt>
                <c:pt idx="22">
                  <c:v>899324739.926302</c:v>
                </c:pt>
                <c:pt idx="23">
                  <c:v>962290976.922617</c:v>
                </c:pt>
                <c:pt idx="24">
                  <c:v>1028405525.76875</c:v>
                </c:pt>
                <c:pt idx="25">
                  <c:v>1013083814.51759</c:v>
                </c:pt>
                <c:pt idx="26">
                  <c:v>995327468.015379</c:v>
                </c:pt>
                <c:pt idx="27">
                  <c:v>974973040.757359</c:v>
                </c:pt>
                <c:pt idx="28">
                  <c:v>951847872.119967</c:v>
                </c:pt>
                <c:pt idx="29">
                  <c:v>925769599.533825</c:v>
                </c:pt>
                <c:pt idx="30">
                  <c:v>906145646.663572</c:v>
                </c:pt>
                <c:pt idx="31">
                  <c:v>883652685.328633</c:v>
                </c:pt>
                <c:pt idx="32">
                  <c:v>858100069.835243</c:v>
                </c:pt>
                <c:pt idx="33">
                  <c:v>829286442.323189</c:v>
                </c:pt>
                <c:pt idx="34">
                  <c:v>796999167.660437</c:v>
                </c:pt>
                <c:pt idx="35">
                  <c:v>761013739.345074</c:v>
                </c:pt>
                <c:pt idx="36">
                  <c:v>721093154.946484</c:v>
                </c:pt>
                <c:pt idx="37">
                  <c:v>676987259.543818</c:v>
                </c:pt>
                <c:pt idx="38">
                  <c:v>628432055.542269</c:v>
                </c:pt>
                <c:pt idx="39">
                  <c:v>575148977.166174</c:v>
                </c:pt>
                <c:pt idx="40">
                  <c:v>516844127.842444</c:v>
                </c:pt>
                <c:pt idx="41">
                  <c:v>453207478.597976</c:v>
                </c:pt>
                <c:pt idx="42">
                  <c:v>383912025.500371</c:v>
                </c:pt>
                <c:pt idx="43">
                  <c:v>308612904.072197</c:v>
                </c:pt>
                <c:pt idx="44">
                  <c:v>226946458.505035</c:v>
                </c:pt>
                <c:pt idx="45">
                  <c:v>138529263.390246</c:v>
                </c:pt>
                <c:pt idx="46">
                  <c:v>42957095.5687161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1"/>
        </c:ser>
        <c:hiLowLines>
          <c:spPr>
            <a:ln w="0">
              <a:noFill/>
            </a:ln>
          </c:spPr>
        </c:hiLowLines>
        <c:marker val="0"/>
        <c:axId val="5597316"/>
        <c:axId val="39881519"/>
      </c:lineChart>
      <c:catAx>
        <c:axId val="559731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sz="1000" spc="-1" strike="noStrike">
                    <a:solidFill>
                      <a:srgbClr val="000000"/>
                    </a:solidFill>
                    <a:latin typeface="Calibri"/>
                  </a:rPr>
                  <a:t>나이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9881519"/>
        <c:crosses val="autoZero"/>
        <c:auto val="1"/>
        <c:lblAlgn val="ctr"/>
        <c:lblOffset val="100"/>
        <c:noMultiLvlLbl val="0"/>
      </c:catAx>
      <c:valAx>
        <c:axId val="39881519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title>
          <c:tx>
            <c:rich>
              <a:bodyPr rot="-5400000"/>
              <a:lstStyle/>
              <a:p>
                <a:pPr>
                  <a:defRPr b="1" sz="1000" spc="-1" strike="noStrike">
                    <a:solidFill>
                      <a:srgbClr val="000000"/>
                    </a:solidFill>
                    <a:latin typeface="Calibri"/>
                  </a:defRPr>
                </a:pPr>
                <a:r>
                  <a:rPr b="1" sz="1000" spc="-1" strike="noStrike">
                    <a:solidFill>
                      <a:srgbClr val="000000"/>
                    </a:solidFill>
                    <a:latin typeface="Calibri"/>
                  </a:rPr>
                  <a:t>자산 (원)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5597316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64</xdr:row>
      <xdr:rowOff>0</xdr:rowOff>
    </xdr:from>
    <xdr:to>
      <xdr:col>11</xdr:col>
      <xdr:colOff>350640</xdr:colOff>
      <xdr:row>90</xdr:row>
      <xdr:rowOff>86760</xdr:rowOff>
    </xdr:to>
    <xdr:graphicFrame>
      <xdr:nvGraphicFramePr>
        <xdr:cNvPr id="0" name="Chart 1"/>
        <xdr:cNvGraphicFramePr/>
      </xdr:nvGraphicFramePr>
      <xdr:xfrm>
        <a:off x="281880" y="12192120"/>
        <a:ext cx="10079640" cy="503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C00000"/>
    <pageSetUpPr fitToPage="false"/>
  </sheetPr>
  <dimension ref="B2:D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32"/>
    <col collapsed="false" customWidth="true" hidden="false" outlineLevel="0" max="3" min="3" style="0" width="24"/>
    <col collapsed="false" customWidth="true" hidden="false" outlineLevel="0" max="4" min="4" style="0" width="16"/>
  </cols>
  <sheetData>
    <row r="2" customFormat="false" ht="17.35" hidden="false" customHeight="false" outlineLevel="0" collapsed="false">
      <c r="B2" s="1" t="s">
        <v>0</v>
      </c>
      <c r="C2" s="1"/>
    </row>
    <row r="4" customFormat="false" ht="15" hidden="false" customHeight="false" outlineLevel="0" collapsed="false">
      <c r="B4" s="2" t="s">
        <v>1</v>
      </c>
      <c r="C4" s="3" t="n">
        <f aca="false">입력!C6-입력!C5</f>
        <v>25</v>
      </c>
      <c r="D4" s="4" t="s">
        <v>2</v>
      </c>
    </row>
    <row r="5" customFormat="false" ht="15" hidden="false" customHeight="false" outlineLevel="0" collapsed="false">
      <c r="B5" s="2" t="s">
        <v>3</v>
      </c>
      <c r="C5" s="5" t="n">
        <f aca="false">VLOOKUP(입력!C6, 시뮬레이션!B3:G62, 6, FALSE())</f>
        <v>1013083814.51759</v>
      </c>
    </row>
    <row r="6" customFormat="false" ht="17.15" hidden="false" customHeight="false" outlineLevel="0" collapsed="false">
      <c r="B6" s="2" t="s">
        <v>4</v>
      </c>
      <c r="C6" s="5" t="n">
        <f aca="false">SUMPRODUCT((시뮬레이션!B3:B62&gt;=입력!C6)*(시뮬레이션!B3:B62&lt;=입력!C7)*시뮬레이션!F3:F62)</f>
        <v>2201892968.69853</v>
      </c>
    </row>
    <row r="7" customFormat="false" ht="15" hidden="false" customHeight="false" outlineLevel="0" collapsed="false">
      <c r="B7" s="2" t="s">
        <v>5</v>
      </c>
      <c r="C7" s="5" t="n">
        <f aca="false">C5-C6</f>
        <v>-1188809154.18094</v>
      </c>
    </row>
    <row r="8" customFormat="false" ht="15" hidden="false" customHeight="false" outlineLevel="0" collapsed="false">
      <c r="B8" s="2" t="s">
        <v>6</v>
      </c>
      <c r="C8" s="3" t="n">
        <f aca="false">IFERROR(MATCH(0, 시뮬레이션!G3:G62, 0)+입력!C5-1, "소진되지 않음")</f>
        <v>82</v>
      </c>
    </row>
    <row r="10" customFormat="false" ht="15" hidden="false" customHeight="false" outlineLevel="0" collapsed="false">
      <c r="B10" s="6" t="s">
        <v>7</v>
      </c>
    </row>
    <row r="11" customFormat="false" ht="15" hidden="false" customHeight="false" outlineLevel="0" collapsed="false">
      <c r="B11" s="7" t="s">
        <v>8</v>
      </c>
      <c r="C11" s="7"/>
      <c r="D11" s="7"/>
    </row>
    <row r="12" customFormat="false" ht="15" hidden="false" customHeight="false" outlineLevel="0" collapsed="false">
      <c r="B12" s="7" t="s">
        <v>9</v>
      </c>
      <c r="C12" s="7"/>
      <c r="D12" s="7"/>
    </row>
    <row r="14" customFormat="false" ht="17.15" hidden="false" customHeight="false" outlineLevel="0" collapsed="false">
      <c r="B14" s="6" t="s">
        <v>10</v>
      </c>
    </row>
    <row r="15" customFormat="false" ht="17.15" hidden="false" customHeight="false" outlineLevel="0" collapsed="false">
      <c r="B15" s="8" t="s">
        <v>11</v>
      </c>
      <c r="C15" s="5" t="n">
        <f aca="false">IFERROR((C6-입력!C10*(1+입력!C12)^(입력!C6-입력!C5))/((((1+입력!C12)^(입력!C6-입력!C5))-1)/입력!C12)/12, "-")</f>
        <v>3548953.7949307</v>
      </c>
      <c r="D15" s="4" t="s">
        <v>12</v>
      </c>
    </row>
    <row r="17" customFormat="false" ht="15" hidden="false" customHeight="false" outlineLevel="0" collapsed="false">
      <c r="B17" s="9" t="s">
        <v>13</v>
      </c>
    </row>
    <row r="18" customFormat="false" ht="15" hidden="false" customHeight="true" outlineLevel="0" collapsed="false">
      <c r="B18" s="10" t="s">
        <v>14</v>
      </c>
      <c r="C18" s="10"/>
      <c r="D18" s="10"/>
    </row>
    <row r="19" customFormat="false" ht="15" hidden="false" customHeight="false" outlineLevel="0" collapsed="false">
      <c r="B19" s="10"/>
      <c r="C19" s="10"/>
      <c r="D19" s="10"/>
    </row>
  </sheetData>
  <mergeCells count="4">
    <mergeCell ref="B2:C2"/>
    <mergeCell ref="B11:D11"/>
    <mergeCell ref="B12:D12"/>
    <mergeCell ref="B18:D19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E2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28"/>
    <col collapsed="false" customWidth="true" hidden="false" outlineLevel="0" max="3" min="3" style="0" width="20"/>
    <col collapsed="false" customWidth="true" hidden="false" outlineLevel="0" max="4" min="4" style="0" width="14"/>
    <col collapsed="false" customWidth="true" hidden="false" outlineLevel="0" max="5" min="5" style="0" width="30"/>
  </cols>
  <sheetData>
    <row r="2" customFormat="false" ht="17.35" hidden="false" customHeight="false" outlineLevel="0" collapsed="false">
      <c r="B2" s="1" t="s">
        <v>15</v>
      </c>
      <c r="C2" s="1"/>
    </row>
    <row r="4" customFormat="false" ht="15" hidden="false" customHeight="false" outlineLevel="0" collapsed="false">
      <c r="B4" s="6" t="s">
        <v>16</v>
      </c>
    </row>
    <row r="5" customFormat="false" ht="15" hidden="false" customHeight="false" outlineLevel="0" collapsed="false">
      <c r="B5" s="8" t="s">
        <v>17</v>
      </c>
      <c r="C5" s="11" t="n">
        <v>35</v>
      </c>
      <c r="D5" s="12" t="s">
        <v>18</v>
      </c>
    </row>
    <row r="6" customFormat="false" ht="15" hidden="false" customHeight="false" outlineLevel="0" collapsed="false">
      <c r="B6" s="8" t="s">
        <v>19</v>
      </c>
      <c r="C6" s="11" t="n">
        <v>60</v>
      </c>
      <c r="D6" s="12" t="s">
        <v>18</v>
      </c>
    </row>
    <row r="7" customFormat="false" ht="15" hidden="false" customHeight="false" outlineLevel="0" collapsed="false">
      <c r="B7" s="8" t="s">
        <v>20</v>
      </c>
      <c r="C7" s="11" t="n">
        <v>85</v>
      </c>
      <c r="D7" s="12" t="s">
        <v>18</v>
      </c>
    </row>
    <row r="9" customFormat="false" ht="15" hidden="false" customHeight="false" outlineLevel="0" collapsed="false">
      <c r="B9" s="6" t="s">
        <v>21</v>
      </c>
    </row>
    <row r="10" customFormat="false" ht="17.15" hidden="false" customHeight="false" outlineLevel="0" collapsed="false">
      <c r="B10" s="8" t="s">
        <v>22</v>
      </c>
      <c r="C10" s="13" t="n">
        <v>50000000</v>
      </c>
      <c r="D10" s="12" t="s">
        <v>23</v>
      </c>
    </row>
    <row r="11" customFormat="false" ht="15" hidden="false" customHeight="false" outlineLevel="0" collapsed="false">
      <c r="B11" s="8" t="s">
        <v>24</v>
      </c>
      <c r="C11" s="13" t="n">
        <v>1500000</v>
      </c>
      <c r="D11" s="12" t="s">
        <v>23</v>
      </c>
    </row>
    <row r="12" customFormat="false" ht="17.15" hidden="false" customHeight="false" outlineLevel="0" collapsed="false">
      <c r="B12" s="8" t="s">
        <v>25</v>
      </c>
      <c r="C12" s="14" t="n">
        <v>0.05</v>
      </c>
    </row>
    <row r="13" customFormat="false" ht="17.15" hidden="false" customHeight="false" outlineLevel="0" collapsed="false">
      <c r="B13" s="8" t="s">
        <v>26</v>
      </c>
      <c r="C13" s="14" t="n">
        <v>0.025</v>
      </c>
    </row>
    <row r="15" customFormat="false" ht="15" hidden="false" customHeight="false" outlineLevel="0" collapsed="false">
      <c r="B15" s="6" t="s">
        <v>27</v>
      </c>
    </row>
    <row r="16" customFormat="false" ht="17.15" hidden="false" customHeight="false" outlineLevel="0" collapsed="false">
      <c r="B16" s="8" t="s">
        <v>28</v>
      </c>
      <c r="C16" s="13" t="n">
        <v>3000000</v>
      </c>
      <c r="D16" s="12" t="s">
        <v>23</v>
      </c>
    </row>
    <row r="17" customFormat="false" ht="15" hidden="false" customHeight="false" outlineLevel="0" collapsed="false">
      <c r="B17" s="8" t="s">
        <v>29</v>
      </c>
      <c r="C17" s="13" t="n">
        <v>800000</v>
      </c>
      <c r="D17" s="12" t="s">
        <v>23</v>
      </c>
    </row>
    <row r="18" customFormat="false" ht="15" hidden="false" customHeight="false" outlineLevel="0" collapsed="false">
      <c r="B18" s="8" t="s">
        <v>30</v>
      </c>
      <c r="C18" s="11" t="n">
        <v>65</v>
      </c>
      <c r="D18" s="12" t="s">
        <v>18</v>
      </c>
    </row>
    <row r="20" customFormat="false" ht="15" hidden="false" customHeight="false" outlineLevel="0" collapsed="false">
      <c r="B20" s="6" t="s">
        <v>31</v>
      </c>
    </row>
    <row r="21" customFormat="false" ht="15" hidden="false" customHeight="false" outlineLevel="0" collapsed="false">
      <c r="B21" s="7" t="s">
        <v>32</v>
      </c>
      <c r="C21" s="7"/>
      <c r="D21" s="7"/>
      <c r="E21" s="7"/>
    </row>
    <row r="22" customFormat="false" ht="15" hidden="false" customHeight="false" outlineLevel="0" collapsed="false">
      <c r="B22" s="15" t="s">
        <v>33</v>
      </c>
      <c r="C22" s="15"/>
      <c r="D22" s="15"/>
      <c r="E22" s="15"/>
    </row>
  </sheetData>
  <mergeCells count="3">
    <mergeCell ref="B2:C2"/>
    <mergeCell ref="B21:E21"/>
    <mergeCell ref="B22:E22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548235"/>
    <pageSetUpPr fitToPage="false"/>
  </sheetPr>
  <dimension ref="A2:H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4"/>
    <col collapsed="false" customWidth="true" hidden="false" outlineLevel="0" max="2" min="2" style="0" width="10"/>
    <col collapsed="false" customWidth="true" hidden="false" outlineLevel="0" max="7" min="3" style="0" width="18"/>
    <col collapsed="false" customWidth="true" hidden="false" outlineLevel="0" max="8" min="8" style="0" width="12"/>
  </cols>
  <sheetData>
    <row r="2" customFormat="false" ht="15" hidden="false" customHeight="false" outlineLevel="0" collapsed="false">
      <c r="A2" s="16"/>
      <c r="B2" s="17" t="s">
        <v>34</v>
      </c>
      <c r="C2" s="17" t="s">
        <v>35</v>
      </c>
      <c r="D2" s="17" t="s">
        <v>36</v>
      </c>
      <c r="E2" s="17" t="s">
        <v>37</v>
      </c>
      <c r="F2" s="17" t="s">
        <v>38</v>
      </c>
      <c r="G2" s="17" t="s">
        <v>39</v>
      </c>
      <c r="H2" s="17" t="s">
        <v>40</v>
      </c>
    </row>
    <row r="3" customFormat="false" ht="15" hidden="false" customHeight="false" outlineLevel="0" collapsed="false">
      <c r="B3" s="8" t="n">
        <f aca="false">입력!C5</f>
        <v>35</v>
      </c>
      <c r="C3" s="18" t="n">
        <f aca="false">입력!C10</f>
        <v>50000000</v>
      </c>
      <c r="D3" s="18" t="n">
        <f aca="false">IF(B3&lt;입력!C6, 입력!C11*12, 0)</f>
        <v>18000000</v>
      </c>
      <c r="E3" s="18" t="n">
        <f aca="false">C3*입력!C12</f>
        <v>2500000</v>
      </c>
      <c r="F3" s="18" t="n">
        <f aca="false">IF(B3&gt;=입력!C6,입력!C16*12*(1+입력!C13)^(B3-입력!C5)-IF(B3&gt;=입력!C18, 입력!C17*12, 0),0)</f>
        <v>0</v>
      </c>
      <c r="G3" s="18" t="n">
        <f aca="false">MAX(C3+D3+E3-F3, 0)</f>
        <v>70500000</v>
      </c>
      <c r="H3" s="8" t="str">
        <f aca="false">IF(B3&lt;입력!C6,"적립기","인출기")</f>
        <v>적립기</v>
      </c>
    </row>
    <row r="4" customFormat="false" ht="15" hidden="false" customHeight="false" outlineLevel="0" collapsed="false">
      <c r="B4" s="8" t="n">
        <f aca="false">B3+1</f>
        <v>36</v>
      </c>
      <c r="C4" s="18" t="n">
        <f aca="false">G3</f>
        <v>70500000</v>
      </c>
      <c r="D4" s="18" t="n">
        <f aca="false">IF(B4&lt;입력!C6, 입력!C11*12, 0)</f>
        <v>18000000</v>
      </c>
      <c r="E4" s="18" t="n">
        <f aca="false">C4*입력!C12</f>
        <v>3525000</v>
      </c>
      <c r="F4" s="18" t="n">
        <f aca="false">IF(B4&gt;=입력!C6,입력!C16*12*(1+입력!C13)^(B4-입력!C5)-IF(B4&gt;=입력!C18, 입력!C17*12, 0),0)</f>
        <v>0</v>
      </c>
      <c r="G4" s="18" t="n">
        <f aca="false">MAX(C4+D4+E4-F4, 0)</f>
        <v>92025000</v>
      </c>
      <c r="H4" s="8" t="str">
        <f aca="false">IF(B4&lt;입력!C6,"적립기","인출기")</f>
        <v>적립기</v>
      </c>
    </row>
    <row r="5" customFormat="false" ht="15" hidden="false" customHeight="false" outlineLevel="0" collapsed="false">
      <c r="B5" s="8" t="n">
        <f aca="false">B4+1</f>
        <v>37</v>
      </c>
      <c r="C5" s="18" t="n">
        <f aca="false">G4</f>
        <v>92025000</v>
      </c>
      <c r="D5" s="18" t="n">
        <f aca="false">IF(B5&lt;입력!C6, 입력!C11*12, 0)</f>
        <v>18000000</v>
      </c>
      <c r="E5" s="18" t="n">
        <f aca="false">C5*입력!C12</f>
        <v>4601250</v>
      </c>
      <c r="F5" s="18" t="n">
        <f aca="false">IF(B5&gt;=입력!C6,입력!C16*12*(1+입력!C13)^(B5-입력!C5)-IF(B5&gt;=입력!C18, 입력!C17*12, 0),0)</f>
        <v>0</v>
      </c>
      <c r="G5" s="18" t="n">
        <f aca="false">MAX(C5+D5+E5-F5, 0)</f>
        <v>114626250</v>
      </c>
      <c r="H5" s="8" t="str">
        <f aca="false">IF(B5&lt;입력!C6,"적립기","인출기")</f>
        <v>적립기</v>
      </c>
    </row>
    <row r="6" customFormat="false" ht="15" hidden="false" customHeight="false" outlineLevel="0" collapsed="false">
      <c r="B6" s="8" t="n">
        <f aca="false">B5+1</f>
        <v>38</v>
      </c>
      <c r="C6" s="18" t="n">
        <f aca="false">G5</f>
        <v>114626250</v>
      </c>
      <c r="D6" s="18" t="n">
        <f aca="false">IF(B6&lt;입력!C6, 입력!C11*12, 0)</f>
        <v>18000000</v>
      </c>
      <c r="E6" s="18" t="n">
        <f aca="false">C6*입력!C12</f>
        <v>5731312.5</v>
      </c>
      <c r="F6" s="18" t="n">
        <f aca="false">IF(B6&gt;=입력!C6,입력!C16*12*(1+입력!C13)^(B6-입력!C5)-IF(B6&gt;=입력!C18, 입력!C17*12, 0),0)</f>
        <v>0</v>
      </c>
      <c r="G6" s="18" t="n">
        <f aca="false">MAX(C6+D6+E6-F6, 0)</f>
        <v>138357562.5</v>
      </c>
      <c r="H6" s="8" t="str">
        <f aca="false">IF(B6&lt;입력!C6,"적립기","인출기")</f>
        <v>적립기</v>
      </c>
    </row>
    <row r="7" customFormat="false" ht="15" hidden="false" customHeight="false" outlineLevel="0" collapsed="false">
      <c r="B7" s="8" t="n">
        <f aca="false">B6+1</f>
        <v>39</v>
      </c>
      <c r="C7" s="18" t="n">
        <f aca="false">G6</f>
        <v>138357562.5</v>
      </c>
      <c r="D7" s="18" t="n">
        <f aca="false">IF(B7&lt;입력!C6, 입력!C11*12, 0)</f>
        <v>18000000</v>
      </c>
      <c r="E7" s="18" t="n">
        <f aca="false">C7*입력!C12</f>
        <v>6917878.125</v>
      </c>
      <c r="F7" s="18" t="n">
        <f aca="false">IF(B7&gt;=입력!C6,입력!C16*12*(1+입력!C13)^(B7-입력!C5)-IF(B7&gt;=입력!C18, 입력!C17*12, 0),0)</f>
        <v>0</v>
      </c>
      <c r="G7" s="18" t="n">
        <f aca="false">MAX(C7+D7+E7-F7, 0)</f>
        <v>163275440.625</v>
      </c>
      <c r="H7" s="8" t="str">
        <f aca="false">IF(B7&lt;입력!C6,"적립기","인출기")</f>
        <v>적립기</v>
      </c>
    </row>
    <row r="8" customFormat="false" ht="15" hidden="false" customHeight="false" outlineLevel="0" collapsed="false">
      <c r="B8" s="8" t="n">
        <f aca="false">B7+1</f>
        <v>40</v>
      </c>
      <c r="C8" s="18" t="n">
        <f aca="false">G7</f>
        <v>163275440.625</v>
      </c>
      <c r="D8" s="18" t="n">
        <f aca="false">IF(B8&lt;입력!C6, 입력!C11*12, 0)</f>
        <v>18000000</v>
      </c>
      <c r="E8" s="18" t="n">
        <f aca="false">C8*입력!C12</f>
        <v>8163772.03125</v>
      </c>
      <c r="F8" s="18" t="n">
        <f aca="false">IF(B8&gt;=입력!C6,입력!C16*12*(1+입력!C13)^(B8-입력!C5)-IF(B8&gt;=입력!C18, 입력!C17*12, 0),0)</f>
        <v>0</v>
      </c>
      <c r="G8" s="18" t="n">
        <f aca="false">MAX(C8+D8+E8-F8, 0)</f>
        <v>189439212.65625</v>
      </c>
      <c r="H8" s="8" t="str">
        <f aca="false">IF(B8&lt;입력!C6,"적립기","인출기")</f>
        <v>적립기</v>
      </c>
    </row>
    <row r="9" customFormat="false" ht="15" hidden="false" customHeight="false" outlineLevel="0" collapsed="false">
      <c r="B9" s="8" t="n">
        <f aca="false">B8+1</f>
        <v>41</v>
      </c>
      <c r="C9" s="18" t="n">
        <f aca="false">G8</f>
        <v>189439212.65625</v>
      </c>
      <c r="D9" s="18" t="n">
        <f aca="false">IF(B9&lt;입력!C6, 입력!C11*12, 0)</f>
        <v>18000000</v>
      </c>
      <c r="E9" s="18" t="n">
        <f aca="false">C9*입력!C12</f>
        <v>9471960.6328125</v>
      </c>
      <c r="F9" s="18" t="n">
        <f aca="false">IF(B9&gt;=입력!C6,입력!C16*12*(1+입력!C13)^(B9-입력!C5)-IF(B9&gt;=입력!C18, 입력!C17*12, 0),0)</f>
        <v>0</v>
      </c>
      <c r="G9" s="18" t="n">
        <f aca="false">MAX(C9+D9+E9-F9, 0)</f>
        <v>216911173.289063</v>
      </c>
      <c r="H9" s="8" t="str">
        <f aca="false">IF(B9&lt;입력!C6,"적립기","인출기")</f>
        <v>적립기</v>
      </c>
    </row>
    <row r="10" customFormat="false" ht="15" hidden="false" customHeight="false" outlineLevel="0" collapsed="false">
      <c r="B10" s="8" t="n">
        <f aca="false">B9+1</f>
        <v>42</v>
      </c>
      <c r="C10" s="18" t="n">
        <f aca="false">G9</f>
        <v>216911173.289063</v>
      </c>
      <c r="D10" s="18" t="n">
        <f aca="false">IF(B10&lt;입력!C6, 입력!C11*12, 0)</f>
        <v>18000000</v>
      </c>
      <c r="E10" s="18" t="n">
        <f aca="false">C10*입력!C12</f>
        <v>10845558.6644531</v>
      </c>
      <c r="F10" s="18" t="n">
        <f aca="false">IF(B10&gt;=입력!C6,입력!C16*12*(1+입력!C13)^(B10-입력!C5)-IF(B10&gt;=입력!C18, 입력!C17*12, 0),0)</f>
        <v>0</v>
      </c>
      <c r="G10" s="18" t="n">
        <f aca="false">MAX(C10+D10+E10-F10, 0)</f>
        <v>245756731.953516</v>
      </c>
      <c r="H10" s="8" t="str">
        <f aca="false">IF(B10&lt;입력!C6,"적립기","인출기")</f>
        <v>적립기</v>
      </c>
    </row>
    <row r="11" customFormat="false" ht="15" hidden="false" customHeight="false" outlineLevel="0" collapsed="false">
      <c r="B11" s="8" t="n">
        <f aca="false">B10+1</f>
        <v>43</v>
      </c>
      <c r="C11" s="18" t="n">
        <f aca="false">G10</f>
        <v>245756731.953516</v>
      </c>
      <c r="D11" s="18" t="n">
        <f aca="false">IF(B11&lt;입력!C6, 입력!C11*12, 0)</f>
        <v>18000000</v>
      </c>
      <c r="E11" s="18" t="n">
        <f aca="false">C11*입력!C12</f>
        <v>12287836.5976758</v>
      </c>
      <c r="F11" s="18" t="n">
        <f aca="false">IF(B11&gt;=입력!C6,입력!C16*12*(1+입력!C13)^(B11-입력!C5)-IF(B11&gt;=입력!C18, 입력!C17*12, 0),0)</f>
        <v>0</v>
      </c>
      <c r="G11" s="18" t="n">
        <f aca="false">MAX(C11+D11+E11-F11, 0)</f>
        <v>276044568.551191</v>
      </c>
      <c r="H11" s="8" t="str">
        <f aca="false">IF(B11&lt;입력!C6,"적립기","인출기")</f>
        <v>적립기</v>
      </c>
    </row>
    <row r="12" customFormat="false" ht="15" hidden="false" customHeight="false" outlineLevel="0" collapsed="false">
      <c r="B12" s="8" t="n">
        <f aca="false">B11+1</f>
        <v>44</v>
      </c>
      <c r="C12" s="18" t="n">
        <f aca="false">G11</f>
        <v>276044568.551191</v>
      </c>
      <c r="D12" s="18" t="n">
        <f aca="false">IF(B12&lt;입력!C6, 입력!C11*12, 0)</f>
        <v>18000000</v>
      </c>
      <c r="E12" s="18" t="n">
        <f aca="false">C12*입력!C12</f>
        <v>13802228.4275596</v>
      </c>
      <c r="F12" s="18" t="n">
        <f aca="false">IF(B12&gt;=입력!C6,입력!C16*12*(1+입력!C13)^(B12-입력!C5)-IF(B12&gt;=입력!C18, 입력!C17*12, 0),0)</f>
        <v>0</v>
      </c>
      <c r="G12" s="18" t="n">
        <f aca="false">MAX(C12+D12+E12-F12, 0)</f>
        <v>307846796.978751</v>
      </c>
      <c r="H12" s="8" t="str">
        <f aca="false">IF(B12&lt;입력!C6,"적립기","인출기")</f>
        <v>적립기</v>
      </c>
    </row>
    <row r="13" customFormat="false" ht="15" hidden="false" customHeight="false" outlineLevel="0" collapsed="false">
      <c r="B13" s="8" t="n">
        <f aca="false">B12+1</f>
        <v>45</v>
      </c>
      <c r="C13" s="18" t="n">
        <f aca="false">G12</f>
        <v>307846796.978751</v>
      </c>
      <c r="D13" s="18" t="n">
        <f aca="false">IF(B13&lt;입력!C6, 입력!C11*12, 0)</f>
        <v>18000000</v>
      </c>
      <c r="E13" s="18" t="n">
        <f aca="false">C13*입력!C12</f>
        <v>15392339.8489375</v>
      </c>
      <c r="F13" s="18" t="n">
        <f aca="false">IF(B13&gt;=입력!C6,입력!C16*12*(1+입력!C13)^(B13-입력!C5)-IF(B13&gt;=입력!C18, 입력!C17*12, 0),0)</f>
        <v>0</v>
      </c>
      <c r="G13" s="18" t="n">
        <f aca="false">MAX(C13+D13+E13-F13, 0)</f>
        <v>341239136.827689</v>
      </c>
      <c r="H13" s="8" t="str">
        <f aca="false">IF(B13&lt;입력!C6,"적립기","인출기")</f>
        <v>적립기</v>
      </c>
    </row>
    <row r="14" customFormat="false" ht="15" hidden="false" customHeight="false" outlineLevel="0" collapsed="false">
      <c r="B14" s="8" t="n">
        <f aca="false">B13+1</f>
        <v>46</v>
      </c>
      <c r="C14" s="18" t="n">
        <f aca="false">G13</f>
        <v>341239136.827689</v>
      </c>
      <c r="D14" s="18" t="n">
        <f aca="false">IF(B14&lt;입력!C6, 입력!C11*12, 0)</f>
        <v>18000000</v>
      </c>
      <c r="E14" s="18" t="n">
        <f aca="false">C14*입력!C12</f>
        <v>17061956.8413844</v>
      </c>
      <c r="F14" s="18" t="n">
        <f aca="false">IF(B14&gt;=입력!C6,입력!C16*12*(1+입력!C13)^(B14-입력!C5)-IF(B14&gt;=입력!C18, 입력!C17*12, 0),0)</f>
        <v>0</v>
      </c>
      <c r="G14" s="18" t="n">
        <f aca="false">MAX(C14+D14+E14-F14, 0)</f>
        <v>376301093.669073</v>
      </c>
      <c r="H14" s="8" t="str">
        <f aca="false">IF(B14&lt;입력!C6,"적립기","인출기")</f>
        <v>적립기</v>
      </c>
    </row>
    <row r="15" customFormat="false" ht="15" hidden="false" customHeight="false" outlineLevel="0" collapsed="false">
      <c r="B15" s="8" t="n">
        <f aca="false">B14+1</f>
        <v>47</v>
      </c>
      <c r="C15" s="18" t="n">
        <f aca="false">G14</f>
        <v>376301093.669073</v>
      </c>
      <c r="D15" s="18" t="n">
        <f aca="false">IF(B15&lt;입력!C6, 입력!C11*12, 0)</f>
        <v>18000000</v>
      </c>
      <c r="E15" s="18" t="n">
        <f aca="false">C15*입력!C12</f>
        <v>18815054.6834536</v>
      </c>
      <c r="F15" s="18" t="n">
        <f aca="false">IF(B15&gt;=입력!C6,입력!C16*12*(1+입력!C13)^(B15-입력!C5)-IF(B15&gt;=입력!C18, 입력!C17*12, 0),0)</f>
        <v>0</v>
      </c>
      <c r="G15" s="18" t="n">
        <f aca="false">MAX(C15+D15+E15-F15, 0)</f>
        <v>413116148.352527</v>
      </c>
      <c r="H15" s="8" t="str">
        <f aca="false">IF(B15&lt;입력!C6,"적립기","인출기")</f>
        <v>적립기</v>
      </c>
    </row>
    <row r="16" customFormat="false" ht="15" hidden="false" customHeight="false" outlineLevel="0" collapsed="false">
      <c r="B16" s="8" t="n">
        <f aca="false">B15+1</f>
        <v>48</v>
      </c>
      <c r="C16" s="18" t="n">
        <f aca="false">G15</f>
        <v>413116148.352527</v>
      </c>
      <c r="D16" s="18" t="n">
        <f aca="false">IF(B16&lt;입력!C6, 입력!C11*12, 0)</f>
        <v>18000000</v>
      </c>
      <c r="E16" s="18" t="n">
        <f aca="false">C16*입력!C12</f>
        <v>20655807.4176263</v>
      </c>
      <c r="F16" s="18" t="n">
        <f aca="false">IF(B16&gt;=입력!C6,입력!C16*12*(1+입력!C13)^(B16-입력!C5)-IF(B16&gt;=입력!C18, 입력!C17*12, 0),0)</f>
        <v>0</v>
      </c>
      <c r="G16" s="18" t="n">
        <f aca="false">MAX(C16+D16+E16-F16, 0)</f>
        <v>451771955.770153</v>
      </c>
      <c r="H16" s="8" t="str">
        <f aca="false">IF(B16&lt;입력!C6,"적립기","인출기")</f>
        <v>적립기</v>
      </c>
    </row>
    <row r="17" customFormat="false" ht="15" hidden="false" customHeight="false" outlineLevel="0" collapsed="false">
      <c r="B17" s="8" t="n">
        <f aca="false">B16+1</f>
        <v>49</v>
      </c>
      <c r="C17" s="18" t="n">
        <f aca="false">G16</f>
        <v>451771955.770153</v>
      </c>
      <c r="D17" s="18" t="n">
        <f aca="false">IF(B17&lt;입력!C6, 입력!C11*12, 0)</f>
        <v>18000000</v>
      </c>
      <c r="E17" s="18" t="n">
        <f aca="false">C17*입력!C12</f>
        <v>22588597.7885076</v>
      </c>
      <c r="F17" s="18" t="n">
        <f aca="false">IF(B17&gt;=입력!C6,입력!C16*12*(1+입력!C13)^(B17-입력!C5)-IF(B17&gt;=입력!C18, 입력!C17*12, 0),0)</f>
        <v>0</v>
      </c>
      <c r="G17" s="18" t="n">
        <f aca="false">MAX(C17+D17+E17-F17, 0)</f>
        <v>492360553.558661</v>
      </c>
      <c r="H17" s="8" t="str">
        <f aca="false">IF(B17&lt;입력!C6,"적립기","인출기")</f>
        <v>적립기</v>
      </c>
    </row>
    <row r="18" customFormat="false" ht="15" hidden="false" customHeight="false" outlineLevel="0" collapsed="false">
      <c r="B18" s="8" t="n">
        <f aca="false">B17+1</f>
        <v>50</v>
      </c>
      <c r="C18" s="18" t="n">
        <f aca="false">G17</f>
        <v>492360553.558661</v>
      </c>
      <c r="D18" s="18" t="n">
        <f aca="false">IF(B18&lt;입력!C6, 입력!C11*12, 0)</f>
        <v>18000000</v>
      </c>
      <c r="E18" s="18" t="n">
        <f aca="false">C18*입력!C12</f>
        <v>24618027.677933</v>
      </c>
      <c r="F18" s="18" t="n">
        <f aca="false">IF(B18&gt;=입력!C6,입력!C16*12*(1+입력!C13)^(B18-입력!C5)-IF(B18&gt;=입력!C18, 입력!C17*12, 0),0)</f>
        <v>0</v>
      </c>
      <c r="G18" s="18" t="n">
        <f aca="false">MAX(C18+D18+E18-F18, 0)</f>
        <v>534978581.236594</v>
      </c>
      <c r="H18" s="8" t="str">
        <f aca="false">IF(B18&lt;입력!C6,"적립기","인출기")</f>
        <v>적립기</v>
      </c>
    </row>
    <row r="19" customFormat="false" ht="15" hidden="false" customHeight="false" outlineLevel="0" collapsed="false">
      <c r="B19" s="8" t="n">
        <f aca="false">B18+1</f>
        <v>51</v>
      </c>
      <c r="C19" s="18" t="n">
        <f aca="false">G18</f>
        <v>534978581.236594</v>
      </c>
      <c r="D19" s="18" t="n">
        <f aca="false">IF(B19&lt;입력!C6, 입력!C11*12, 0)</f>
        <v>18000000</v>
      </c>
      <c r="E19" s="18" t="n">
        <f aca="false">C19*입력!C12</f>
        <v>26748929.0618297</v>
      </c>
      <c r="F19" s="18" t="n">
        <f aca="false">IF(B19&gt;=입력!C6,입력!C16*12*(1+입력!C13)^(B19-입력!C5)-IF(B19&gt;=입력!C18, 입력!C17*12, 0),0)</f>
        <v>0</v>
      </c>
      <c r="G19" s="18" t="n">
        <f aca="false">MAX(C19+D19+E19-F19, 0)</f>
        <v>579727510.298423</v>
      </c>
      <c r="H19" s="8" t="str">
        <f aca="false">IF(B19&lt;입력!C6,"적립기","인출기")</f>
        <v>적립기</v>
      </c>
    </row>
    <row r="20" customFormat="false" ht="15" hidden="false" customHeight="false" outlineLevel="0" collapsed="false">
      <c r="B20" s="8" t="n">
        <f aca="false">B19+1</f>
        <v>52</v>
      </c>
      <c r="C20" s="18" t="n">
        <f aca="false">G19</f>
        <v>579727510.298423</v>
      </c>
      <c r="D20" s="18" t="n">
        <f aca="false">IF(B20&lt;입력!C6, 입력!C11*12, 0)</f>
        <v>18000000</v>
      </c>
      <c r="E20" s="18" t="n">
        <f aca="false">C20*입력!C12</f>
        <v>28986375.5149212</v>
      </c>
      <c r="F20" s="18" t="n">
        <f aca="false">IF(B20&gt;=입력!C6,입력!C16*12*(1+입력!C13)^(B20-입력!C5)-IF(B20&gt;=입력!C18, 입력!C17*12, 0),0)</f>
        <v>0</v>
      </c>
      <c r="G20" s="18" t="n">
        <f aca="false">MAX(C20+D20+E20-F20, 0)</f>
        <v>626713885.813344</v>
      </c>
      <c r="H20" s="8" t="str">
        <f aca="false">IF(B20&lt;입력!C6,"적립기","인출기")</f>
        <v>적립기</v>
      </c>
    </row>
    <row r="21" customFormat="false" ht="15" hidden="false" customHeight="false" outlineLevel="0" collapsed="false">
      <c r="B21" s="8" t="n">
        <f aca="false">B20+1</f>
        <v>53</v>
      </c>
      <c r="C21" s="18" t="n">
        <f aca="false">G20</f>
        <v>626713885.813344</v>
      </c>
      <c r="D21" s="18" t="n">
        <f aca="false">IF(B21&lt;입력!C6, 입력!C11*12, 0)</f>
        <v>18000000</v>
      </c>
      <c r="E21" s="18" t="n">
        <f aca="false">C21*입력!C12</f>
        <v>31335694.2906672</v>
      </c>
      <c r="F21" s="18" t="n">
        <f aca="false">IF(B21&gt;=입력!C6,입력!C16*12*(1+입력!C13)^(B21-입력!C5)-IF(B21&gt;=입력!C18, 입력!C17*12, 0),0)</f>
        <v>0</v>
      </c>
      <c r="G21" s="18" t="n">
        <f aca="false">MAX(C21+D21+E21-F21, 0)</f>
        <v>676049580.104012</v>
      </c>
      <c r="H21" s="8" t="str">
        <f aca="false">IF(B21&lt;입력!C6,"적립기","인출기")</f>
        <v>적립기</v>
      </c>
    </row>
    <row r="22" customFormat="false" ht="15" hidden="false" customHeight="false" outlineLevel="0" collapsed="false">
      <c r="B22" s="8" t="n">
        <f aca="false">B21+1</f>
        <v>54</v>
      </c>
      <c r="C22" s="18" t="n">
        <f aca="false">G21</f>
        <v>676049580.104012</v>
      </c>
      <c r="D22" s="18" t="n">
        <f aca="false">IF(B22&lt;입력!C6, 입력!C11*12, 0)</f>
        <v>18000000</v>
      </c>
      <c r="E22" s="18" t="n">
        <f aca="false">C22*입력!C12</f>
        <v>33802479.0052006</v>
      </c>
      <c r="F22" s="18" t="n">
        <f aca="false">IF(B22&gt;=입력!C6,입력!C16*12*(1+입력!C13)^(B22-입력!C5)-IF(B22&gt;=입력!C18, 입력!C17*12, 0),0)</f>
        <v>0</v>
      </c>
      <c r="G22" s="18" t="n">
        <f aca="false">MAX(C22+D22+E22-F22, 0)</f>
        <v>727852059.109212</v>
      </c>
      <c r="H22" s="8" t="str">
        <f aca="false">IF(B22&lt;입력!C6,"적립기","인출기")</f>
        <v>적립기</v>
      </c>
    </row>
    <row r="23" customFormat="false" ht="15" hidden="false" customHeight="false" outlineLevel="0" collapsed="false">
      <c r="B23" s="8" t="n">
        <f aca="false">B22+1</f>
        <v>55</v>
      </c>
      <c r="C23" s="18" t="n">
        <f aca="false">G22</f>
        <v>727852059.109212</v>
      </c>
      <c r="D23" s="18" t="n">
        <f aca="false">IF(B23&lt;입력!C6, 입력!C11*12, 0)</f>
        <v>18000000</v>
      </c>
      <c r="E23" s="18" t="n">
        <f aca="false">C23*입력!C12</f>
        <v>36392602.9554606</v>
      </c>
      <c r="F23" s="18" t="n">
        <f aca="false">IF(B23&gt;=입력!C6,입력!C16*12*(1+입력!C13)^(B23-입력!C5)-IF(B23&gt;=입력!C18, 입력!C17*12, 0),0)</f>
        <v>0</v>
      </c>
      <c r="G23" s="18" t="n">
        <f aca="false">MAX(C23+D23+E23-F23, 0)</f>
        <v>782244662.064673</v>
      </c>
      <c r="H23" s="8" t="str">
        <f aca="false">IF(B23&lt;입력!C6,"적립기","인출기")</f>
        <v>적립기</v>
      </c>
    </row>
    <row r="24" customFormat="false" ht="15" hidden="false" customHeight="false" outlineLevel="0" collapsed="false">
      <c r="B24" s="8" t="n">
        <f aca="false">B23+1</f>
        <v>56</v>
      </c>
      <c r="C24" s="18" t="n">
        <f aca="false">G23</f>
        <v>782244662.064673</v>
      </c>
      <c r="D24" s="18" t="n">
        <f aca="false">IF(B24&lt;입력!C6, 입력!C11*12, 0)</f>
        <v>18000000</v>
      </c>
      <c r="E24" s="18" t="n">
        <f aca="false">C24*입력!C12</f>
        <v>39112233.1032336</v>
      </c>
      <c r="F24" s="18" t="n">
        <f aca="false">IF(B24&gt;=입력!C6,입력!C16*12*(1+입력!C13)^(B24-입력!C5)-IF(B24&gt;=입력!C18, 입력!C17*12, 0),0)</f>
        <v>0</v>
      </c>
      <c r="G24" s="18" t="n">
        <f aca="false">MAX(C24+D24+E24-F24, 0)</f>
        <v>839356895.167906</v>
      </c>
      <c r="H24" s="8" t="str">
        <f aca="false">IF(B24&lt;입력!C6,"적립기","인출기")</f>
        <v>적립기</v>
      </c>
    </row>
    <row r="25" customFormat="false" ht="15" hidden="false" customHeight="false" outlineLevel="0" collapsed="false">
      <c r="B25" s="8" t="n">
        <f aca="false">B24+1</f>
        <v>57</v>
      </c>
      <c r="C25" s="18" t="n">
        <f aca="false">G24</f>
        <v>839356895.167906</v>
      </c>
      <c r="D25" s="18" t="n">
        <f aca="false">IF(B25&lt;입력!C6, 입력!C11*12, 0)</f>
        <v>18000000</v>
      </c>
      <c r="E25" s="18" t="n">
        <f aca="false">C25*입력!C12</f>
        <v>41967844.7583953</v>
      </c>
      <c r="F25" s="18" t="n">
        <f aca="false">IF(B25&gt;=입력!C6,입력!C16*12*(1+입력!C13)^(B25-입력!C5)-IF(B25&gt;=입력!C18, 입력!C17*12, 0),0)</f>
        <v>0</v>
      </c>
      <c r="G25" s="18" t="n">
        <f aca="false">MAX(C25+D25+E25-F25, 0)</f>
        <v>899324739.926302</v>
      </c>
      <c r="H25" s="8" t="str">
        <f aca="false">IF(B25&lt;입력!C6,"적립기","인출기")</f>
        <v>적립기</v>
      </c>
    </row>
    <row r="26" customFormat="false" ht="15" hidden="false" customHeight="false" outlineLevel="0" collapsed="false">
      <c r="B26" s="8" t="n">
        <f aca="false">B25+1</f>
        <v>58</v>
      </c>
      <c r="C26" s="18" t="n">
        <f aca="false">G25</f>
        <v>899324739.926302</v>
      </c>
      <c r="D26" s="18" t="n">
        <f aca="false">IF(B26&lt;입력!C6, 입력!C11*12, 0)</f>
        <v>18000000</v>
      </c>
      <c r="E26" s="18" t="n">
        <f aca="false">C26*입력!C12</f>
        <v>44966236.9963151</v>
      </c>
      <c r="F26" s="18" t="n">
        <f aca="false">IF(B26&gt;=입력!C6,입력!C16*12*(1+입력!C13)^(B26-입력!C5)-IF(B26&gt;=입력!C18, 입력!C17*12, 0),0)</f>
        <v>0</v>
      </c>
      <c r="G26" s="18" t="n">
        <f aca="false">MAX(C26+D26+E26-F26, 0)</f>
        <v>962290976.922617</v>
      </c>
      <c r="H26" s="8" t="str">
        <f aca="false">IF(B26&lt;입력!C6,"적립기","인출기")</f>
        <v>적립기</v>
      </c>
    </row>
    <row r="27" customFormat="false" ht="15" hidden="false" customHeight="false" outlineLevel="0" collapsed="false">
      <c r="B27" s="8" t="n">
        <f aca="false">B26+1</f>
        <v>59</v>
      </c>
      <c r="C27" s="18" t="n">
        <f aca="false">G26</f>
        <v>962290976.922617</v>
      </c>
      <c r="D27" s="18" t="n">
        <f aca="false">IF(B27&lt;입력!C6, 입력!C11*12, 0)</f>
        <v>18000000</v>
      </c>
      <c r="E27" s="18" t="n">
        <f aca="false">C27*입력!C12</f>
        <v>48114548.8461308</v>
      </c>
      <c r="F27" s="18" t="n">
        <f aca="false">IF(B27&gt;=입력!C6,입력!C16*12*(1+입력!C13)^(B27-입력!C5)-IF(B27&gt;=입력!C18, 입력!C17*12, 0),0)</f>
        <v>0</v>
      </c>
      <c r="G27" s="18" t="n">
        <f aca="false">MAX(C27+D27+E27-F27, 0)</f>
        <v>1028405525.76875</v>
      </c>
      <c r="H27" s="8" t="str">
        <f aca="false">IF(B27&lt;입력!C6,"적립기","인출기")</f>
        <v>적립기</v>
      </c>
    </row>
    <row r="28" customFormat="false" ht="15" hidden="false" customHeight="false" outlineLevel="0" collapsed="false">
      <c r="B28" s="8" t="n">
        <f aca="false">B27+1</f>
        <v>60</v>
      </c>
      <c r="C28" s="18" t="n">
        <f aca="false">G27</f>
        <v>1028405525.76875</v>
      </c>
      <c r="D28" s="18" t="n">
        <f aca="false">IF(B28&lt;입력!C6, 입력!C11*12, 0)</f>
        <v>0</v>
      </c>
      <c r="E28" s="18" t="n">
        <f aca="false">C28*입력!C12</f>
        <v>51420276.2884374</v>
      </c>
      <c r="F28" s="18" t="n">
        <f aca="false">IF(B28&gt;=입력!C6,입력!C16*12*(1+입력!C13)^(B28-입력!C5)-IF(B28&gt;=입력!C18, 입력!C17*12, 0),0)</f>
        <v>66741987.5395975</v>
      </c>
      <c r="G28" s="18" t="n">
        <f aca="false">MAX(C28+D28+E28-F28, 0)</f>
        <v>1013083814.51759</v>
      </c>
      <c r="H28" s="8" t="str">
        <f aca="false">IF(B28&lt;입력!C6,"적립기","인출기")</f>
        <v>인출기</v>
      </c>
    </row>
    <row r="29" customFormat="false" ht="15" hidden="false" customHeight="false" outlineLevel="0" collapsed="false">
      <c r="B29" s="8" t="n">
        <f aca="false">B28+1</f>
        <v>61</v>
      </c>
      <c r="C29" s="18" t="n">
        <f aca="false">G28</f>
        <v>1013083814.51759</v>
      </c>
      <c r="D29" s="18" t="n">
        <f aca="false">IF(B29&lt;입력!C6, 입력!C11*12, 0)</f>
        <v>0</v>
      </c>
      <c r="E29" s="18" t="n">
        <f aca="false">C29*입력!C12</f>
        <v>50654190.7258794</v>
      </c>
      <c r="F29" s="18" t="n">
        <f aca="false">IF(B29&gt;=입력!C6,입력!C16*12*(1+입력!C13)^(B29-입력!C5)-IF(B29&gt;=입력!C18, 입력!C17*12, 0),0)</f>
        <v>68410537.2280874</v>
      </c>
      <c r="G29" s="18" t="n">
        <f aca="false">MAX(C29+D29+E29-F29, 0)</f>
        <v>995327468.015379</v>
      </c>
      <c r="H29" s="8" t="str">
        <f aca="false">IF(B29&lt;입력!C6,"적립기","인출기")</f>
        <v>인출기</v>
      </c>
    </row>
    <row r="30" customFormat="false" ht="15" hidden="false" customHeight="false" outlineLevel="0" collapsed="false">
      <c r="B30" s="8" t="n">
        <f aca="false">B29+1</f>
        <v>62</v>
      </c>
      <c r="C30" s="18" t="n">
        <f aca="false">G29</f>
        <v>995327468.015379</v>
      </c>
      <c r="D30" s="18" t="n">
        <f aca="false">IF(B30&lt;입력!C6, 입력!C11*12, 0)</f>
        <v>0</v>
      </c>
      <c r="E30" s="18" t="n">
        <f aca="false">C30*입력!C12</f>
        <v>49766373.400769</v>
      </c>
      <c r="F30" s="18" t="n">
        <f aca="false">IF(B30&gt;=입력!C6,입력!C16*12*(1+입력!C13)^(B30-입력!C5)-IF(B30&gt;=입력!C18, 입력!C17*12, 0),0)</f>
        <v>70120800.6587896</v>
      </c>
      <c r="G30" s="18" t="n">
        <f aca="false">MAX(C30+D30+E30-F30, 0)</f>
        <v>974973040.757359</v>
      </c>
      <c r="H30" s="8" t="str">
        <f aca="false">IF(B30&lt;입력!C6,"적립기","인출기")</f>
        <v>인출기</v>
      </c>
    </row>
    <row r="31" customFormat="false" ht="15" hidden="false" customHeight="false" outlineLevel="0" collapsed="false">
      <c r="B31" s="8" t="n">
        <f aca="false">B30+1</f>
        <v>63</v>
      </c>
      <c r="C31" s="18" t="n">
        <f aca="false">G30</f>
        <v>974973040.757359</v>
      </c>
      <c r="D31" s="18" t="n">
        <f aca="false">IF(B31&lt;입력!C6, 입력!C11*12, 0)</f>
        <v>0</v>
      </c>
      <c r="E31" s="18" t="n">
        <f aca="false">C31*입력!C12</f>
        <v>48748652.0378679</v>
      </c>
      <c r="F31" s="18" t="n">
        <f aca="false">IF(B31&gt;=입력!C6,입력!C16*12*(1+입력!C13)^(B31-입력!C5)-IF(B31&gt;=입력!C18, 입력!C17*12, 0),0)</f>
        <v>71873820.6752593</v>
      </c>
      <c r="G31" s="18" t="n">
        <f aca="false">MAX(C31+D31+E31-F31, 0)</f>
        <v>951847872.119967</v>
      </c>
      <c r="H31" s="8" t="str">
        <f aca="false">IF(B31&lt;입력!C6,"적립기","인출기")</f>
        <v>인출기</v>
      </c>
    </row>
    <row r="32" customFormat="false" ht="15" hidden="false" customHeight="false" outlineLevel="0" collapsed="false">
      <c r="B32" s="8" t="n">
        <f aca="false">B31+1</f>
        <v>64</v>
      </c>
      <c r="C32" s="18" t="n">
        <f aca="false">G31</f>
        <v>951847872.119967</v>
      </c>
      <c r="D32" s="18" t="n">
        <f aca="false">IF(B32&lt;입력!C6, 입력!C11*12, 0)</f>
        <v>0</v>
      </c>
      <c r="E32" s="18" t="n">
        <f aca="false">C32*입력!C12</f>
        <v>47592393.6059984</v>
      </c>
      <c r="F32" s="18" t="n">
        <f aca="false">IF(B32&gt;=입력!C6,입력!C16*12*(1+입력!C13)^(B32-입력!C5)-IF(B32&gt;=입력!C18, 입력!C17*12, 0),0)</f>
        <v>73670666.1921408</v>
      </c>
      <c r="G32" s="18" t="n">
        <f aca="false">MAX(C32+D32+E32-F32, 0)</f>
        <v>925769599.533825</v>
      </c>
      <c r="H32" s="8" t="str">
        <f aca="false">IF(B32&lt;입력!C6,"적립기","인출기")</f>
        <v>인출기</v>
      </c>
    </row>
    <row r="33" customFormat="false" ht="15" hidden="false" customHeight="false" outlineLevel="0" collapsed="false">
      <c r="B33" s="8" t="n">
        <f aca="false">B32+1</f>
        <v>65</v>
      </c>
      <c r="C33" s="18" t="n">
        <f aca="false">G32</f>
        <v>925769599.533825</v>
      </c>
      <c r="D33" s="18" t="n">
        <f aca="false">IF(B33&lt;입력!C6, 입력!C11*12, 0)</f>
        <v>0</v>
      </c>
      <c r="E33" s="18" t="n">
        <f aca="false">C33*입력!C12</f>
        <v>46288479.9766912</v>
      </c>
      <c r="F33" s="18" t="n">
        <f aca="false">IF(B33&gt;=입력!C6,입력!C16*12*(1+입력!C13)^(B33-입력!C5)-IF(B33&gt;=입력!C18, 입력!C17*12, 0),0)</f>
        <v>65912432.8469443</v>
      </c>
      <c r="G33" s="18" t="n">
        <f aca="false">MAX(C33+D33+E33-F33, 0)</f>
        <v>906145646.663572</v>
      </c>
      <c r="H33" s="8" t="str">
        <f aca="false">IF(B33&lt;입력!C6,"적립기","인출기")</f>
        <v>인출기</v>
      </c>
    </row>
    <row r="34" customFormat="false" ht="15" hidden="false" customHeight="false" outlineLevel="0" collapsed="false">
      <c r="B34" s="8" t="n">
        <f aca="false">B33+1</f>
        <v>66</v>
      </c>
      <c r="C34" s="18" t="n">
        <f aca="false">G33</f>
        <v>906145646.663572</v>
      </c>
      <c r="D34" s="18" t="n">
        <f aca="false">IF(B34&lt;입력!C6, 입력!C11*12, 0)</f>
        <v>0</v>
      </c>
      <c r="E34" s="18" t="n">
        <f aca="false">C34*입력!C12</f>
        <v>45307282.3331786</v>
      </c>
      <c r="F34" s="18" t="n">
        <f aca="false">IF(B34&gt;=입력!C6,입력!C16*12*(1+입력!C13)^(B34-입력!C5)-IF(B34&gt;=입력!C18, 입력!C17*12, 0),0)</f>
        <v>67800243.6681179</v>
      </c>
      <c r="G34" s="18" t="n">
        <f aca="false">MAX(C34+D34+E34-F34, 0)</f>
        <v>883652685.328633</v>
      </c>
      <c r="H34" s="8" t="str">
        <f aca="false">IF(B34&lt;입력!C6,"적립기","인출기")</f>
        <v>인출기</v>
      </c>
    </row>
    <row r="35" customFormat="false" ht="15" hidden="false" customHeight="false" outlineLevel="0" collapsed="false">
      <c r="B35" s="8" t="n">
        <f aca="false">B34+1</f>
        <v>67</v>
      </c>
      <c r="C35" s="18" t="n">
        <f aca="false">G34</f>
        <v>883652685.328633</v>
      </c>
      <c r="D35" s="18" t="n">
        <f aca="false">IF(B35&lt;입력!C6, 입력!C11*12, 0)</f>
        <v>0</v>
      </c>
      <c r="E35" s="18" t="n">
        <f aca="false">C35*입력!C12</f>
        <v>44182634.2664316</v>
      </c>
      <c r="F35" s="18" t="n">
        <f aca="false">IF(B35&gt;=입력!C6,입력!C16*12*(1+입력!C13)^(B35-입력!C5)-IF(B35&gt;=입력!C18, 입력!C17*12, 0),0)</f>
        <v>69735249.7598208</v>
      </c>
      <c r="G35" s="18" t="n">
        <f aca="false">MAX(C35+D35+E35-F35, 0)</f>
        <v>858100069.835243</v>
      </c>
      <c r="H35" s="8" t="str">
        <f aca="false">IF(B35&lt;입력!C6,"적립기","인출기")</f>
        <v>인출기</v>
      </c>
    </row>
    <row r="36" customFormat="false" ht="15" hidden="false" customHeight="false" outlineLevel="0" collapsed="false">
      <c r="B36" s="8" t="n">
        <f aca="false">B35+1</f>
        <v>68</v>
      </c>
      <c r="C36" s="18" t="n">
        <f aca="false">G35</f>
        <v>858100069.835243</v>
      </c>
      <c r="D36" s="18" t="n">
        <f aca="false">IF(B36&lt;입력!C6, 입력!C11*12, 0)</f>
        <v>0</v>
      </c>
      <c r="E36" s="18" t="n">
        <f aca="false">C36*입력!C12</f>
        <v>42905003.4917622</v>
      </c>
      <c r="F36" s="18" t="n">
        <f aca="false">IF(B36&gt;=입력!C6,입력!C16*12*(1+입력!C13)^(B36-입력!C5)-IF(B36&gt;=입력!C18, 입력!C17*12, 0),0)</f>
        <v>71718631.0038164</v>
      </c>
      <c r="G36" s="18" t="n">
        <f aca="false">MAX(C36+D36+E36-F36, 0)</f>
        <v>829286442.323189</v>
      </c>
      <c r="H36" s="8" t="str">
        <f aca="false">IF(B36&lt;입력!C6,"적립기","인출기")</f>
        <v>인출기</v>
      </c>
    </row>
    <row r="37" customFormat="false" ht="15" hidden="false" customHeight="false" outlineLevel="0" collapsed="false">
      <c r="B37" s="8" t="n">
        <f aca="false">B36+1</f>
        <v>69</v>
      </c>
      <c r="C37" s="18" t="n">
        <f aca="false">G36</f>
        <v>829286442.323189</v>
      </c>
      <c r="D37" s="18" t="n">
        <f aca="false">IF(B37&lt;입력!C6, 입력!C11*12, 0)</f>
        <v>0</v>
      </c>
      <c r="E37" s="18" t="n">
        <f aca="false">C37*입력!C12</f>
        <v>41464322.1161595</v>
      </c>
      <c r="F37" s="18" t="n">
        <f aca="false">IF(B37&gt;=입력!C6,입력!C16*12*(1+입력!C13)^(B37-입력!C5)-IF(B37&gt;=입력!C18, 입력!C17*12, 0),0)</f>
        <v>73751596.7789118</v>
      </c>
      <c r="G37" s="18" t="n">
        <f aca="false">MAX(C37+D37+E37-F37, 0)</f>
        <v>796999167.660437</v>
      </c>
      <c r="H37" s="8" t="str">
        <f aca="false">IF(B37&lt;입력!C6,"적립기","인출기")</f>
        <v>인출기</v>
      </c>
    </row>
    <row r="38" customFormat="false" ht="15" hidden="false" customHeight="false" outlineLevel="0" collapsed="false">
      <c r="B38" s="8" t="n">
        <f aca="false">B37+1</f>
        <v>70</v>
      </c>
      <c r="C38" s="18" t="n">
        <f aca="false">G37</f>
        <v>796999167.660437</v>
      </c>
      <c r="D38" s="18" t="n">
        <f aca="false">IF(B38&lt;입력!C6, 입력!C11*12, 0)</f>
        <v>0</v>
      </c>
      <c r="E38" s="18" t="n">
        <f aca="false">C38*입력!C12</f>
        <v>39849958.3830219</v>
      </c>
      <c r="F38" s="18" t="n">
        <f aca="false">IF(B38&gt;=입력!C6,입력!C16*12*(1+입력!C13)^(B38-입력!C5)-IF(B38&gt;=입력!C18, 입력!C17*12, 0),0)</f>
        <v>75835386.6983845</v>
      </c>
      <c r="G38" s="18" t="n">
        <f aca="false">MAX(C38+D38+E38-F38, 0)</f>
        <v>761013739.345074</v>
      </c>
      <c r="H38" s="8" t="str">
        <f aca="false">IF(B38&lt;입력!C6,"적립기","인출기")</f>
        <v>인출기</v>
      </c>
    </row>
    <row r="39" customFormat="false" ht="15" hidden="false" customHeight="false" outlineLevel="0" collapsed="false">
      <c r="B39" s="8" t="n">
        <f aca="false">B38+1</f>
        <v>71</v>
      </c>
      <c r="C39" s="18" t="n">
        <f aca="false">G38</f>
        <v>761013739.345074</v>
      </c>
      <c r="D39" s="18" t="n">
        <f aca="false">IF(B39&lt;입력!C6, 입력!C11*12, 0)</f>
        <v>0</v>
      </c>
      <c r="E39" s="18" t="n">
        <f aca="false">C39*입력!C12</f>
        <v>38050686.9672537</v>
      </c>
      <c r="F39" s="18" t="n">
        <f aca="false">IF(B39&gt;=입력!C6,입력!C16*12*(1+입력!C13)^(B39-입력!C5)-IF(B39&gt;=입력!C18, 입력!C17*12, 0),0)</f>
        <v>77971271.3658442</v>
      </c>
      <c r="G39" s="18" t="n">
        <f aca="false">MAX(C39+D39+E39-F39, 0)</f>
        <v>721093154.946484</v>
      </c>
      <c r="H39" s="8" t="str">
        <f aca="false">IF(B39&lt;입력!C6,"적립기","인출기")</f>
        <v>인출기</v>
      </c>
    </row>
    <row r="40" customFormat="false" ht="15" hidden="false" customHeight="false" outlineLevel="0" collapsed="false">
      <c r="B40" s="8" t="n">
        <f aca="false">B39+1</f>
        <v>72</v>
      </c>
      <c r="C40" s="18" t="n">
        <f aca="false">G39</f>
        <v>721093154.946484</v>
      </c>
      <c r="D40" s="18" t="n">
        <f aca="false">IF(B40&lt;입력!C6, 입력!C11*12, 0)</f>
        <v>0</v>
      </c>
      <c r="E40" s="18" t="n">
        <f aca="false">C40*입력!C12</f>
        <v>36054657.7473242</v>
      </c>
      <c r="F40" s="18" t="n">
        <f aca="false">IF(B40&gt;=입력!C6,입력!C16*12*(1+입력!C13)^(B40-입력!C5)-IF(B40&gt;=입력!C18, 입력!C17*12, 0),0)</f>
        <v>80160553.1499903</v>
      </c>
      <c r="G40" s="18" t="n">
        <f aca="false">MAX(C40+D40+E40-F40, 0)</f>
        <v>676987259.543818</v>
      </c>
      <c r="H40" s="8" t="str">
        <f aca="false">IF(B40&lt;입력!C6,"적립기","인출기")</f>
        <v>인출기</v>
      </c>
    </row>
    <row r="41" customFormat="false" ht="15" hidden="false" customHeight="false" outlineLevel="0" collapsed="false">
      <c r="B41" s="8" t="n">
        <f aca="false">B40+1</f>
        <v>73</v>
      </c>
      <c r="C41" s="18" t="n">
        <f aca="false">G40</f>
        <v>676987259.543818</v>
      </c>
      <c r="D41" s="18" t="n">
        <f aca="false">IF(B41&lt;입력!C6, 입력!C11*12, 0)</f>
        <v>0</v>
      </c>
      <c r="E41" s="18" t="n">
        <f aca="false">C41*입력!C12</f>
        <v>33849362.9771909</v>
      </c>
      <c r="F41" s="18" t="n">
        <f aca="false">IF(B41&gt;=입력!C6,입력!C16*12*(1+입력!C13)^(B41-입력!C5)-IF(B41&gt;=입력!C18, 입력!C17*12, 0),0)</f>
        <v>82404566.97874</v>
      </c>
      <c r="G41" s="18" t="n">
        <f aca="false">MAX(C41+D41+E41-F41, 0)</f>
        <v>628432055.542269</v>
      </c>
      <c r="H41" s="8" t="str">
        <f aca="false">IF(B41&lt;입력!C6,"적립기","인출기")</f>
        <v>인출기</v>
      </c>
    </row>
    <row r="42" customFormat="false" ht="15" hidden="false" customHeight="false" outlineLevel="0" collapsed="false">
      <c r="B42" s="8" t="n">
        <f aca="false">B41+1</f>
        <v>74</v>
      </c>
      <c r="C42" s="18" t="n">
        <f aca="false">G41</f>
        <v>628432055.542269</v>
      </c>
      <c r="D42" s="18" t="n">
        <f aca="false">IF(B42&lt;입력!C6, 입력!C11*12, 0)</f>
        <v>0</v>
      </c>
      <c r="E42" s="18" t="n">
        <f aca="false">C42*입력!C12</f>
        <v>31421602.7771134</v>
      </c>
      <c r="F42" s="18" t="n">
        <f aca="false">IF(B42&gt;=입력!C6,입력!C16*12*(1+입력!C13)^(B42-입력!C5)-IF(B42&gt;=입력!C18, 입력!C17*12, 0),0)</f>
        <v>84704681.1532085</v>
      </c>
      <c r="G42" s="18" t="n">
        <f aca="false">MAX(C42+D42+E42-F42, 0)</f>
        <v>575148977.166174</v>
      </c>
      <c r="H42" s="8" t="str">
        <f aca="false">IF(B42&lt;입력!C6,"적립기","인출기")</f>
        <v>인출기</v>
      </c>
    </row>
    <row r="43" customFormat="false" ht="15" hidden="false" customHeight="false" outlineLevel="0" collapsed="false">
      <c r="B43" s="8" t="n">
        <f aca="false">B42+1</f>
        <v>75</v>
      </c>
      <c r="C43" s="18" t="n">
        <f aca="false">G42</f>
        <v>575148977.166174</v>
      </c>
      <c r="D43" s="18" t="n">
        <f aca="false">IF(B43&lt;입력!C6, 입력!C11*12, 0)</f>
        <v>0</v>
      </c>
      <c r="E43" s="18" t="n">
        <f aca="false">C43*입력!C12</f>
        <v>28757448.8583087</v>
      </c>
      <c r="F43" s="18" t="n">
        <f aca="false">IF(B43&gt;=입력!C6,입력!C16*12*(1+입력!C13)^(B43-입력!C5)-IF(B43&gt;=입력!C18, 입력!C17*12, 0),0)</f>
        <v>87062298.1820387</v>
      </c>
      <c r="G43" s="18" t="n">
        <f aca="false">MAX(C43+D43+E43-F43, 0)</f>
        <v>516844127.842444</v>
      </c>
      <c r="H43" s="8" t="str">
        <f aca="false">IF(B43&lt;입력!C6,"적립기","인출기")</f>
        <v>인출기</v>
      </c>
    </row>
    <row r="44" customFormat="false" ht="15" hidden="false" customHeight="false" outlineLevel="0" collapsed="false">
      <c r="B44" s="8" t="n">
        <f aca="false">B43+1</f>
        <v>76</v>
      </c>
      <c r="C44" s="18" t="n">
        <f aca="false">G43</f>
        <v>516844127.842444</v>
      </c>
      <c r="D44" s="18" t="n">
        <f aca="false">IF(B44&lt;입력!C6, 입력!C11*12, 0)</f>
        <v>0</v>
      </c>
      <c r="E44" s="18" t="n">
        <f aca="false">C44*입력!C12</f>
        <v>25842206.3921222</v>
      </c>
      <c r="F44" s="18" t="n">
        <f aca="false">IF(B44&gt;=입력!C6,입력!C16*12*(1+입력!C13)^(B44-입력!C5)-IF(B44&gt;=입력!C18, 입력!C17*12, 0),0)</f>
        <v>89478855.6365897</v>
      </c>
      <c r="G44" s="18" t="n">
        <f aca="false">MAX(C44+D44+E44-F44, 0)</f>
        <v>453207478.597976</v>
      </c>
      <c r="H44" s="8" t="str">
        <f aca="false">IF(B44&lt;입력!C6,"적립기","인출기")</f>
        <v>인출기</v>
      </c>
    </row>
    <row r="45" customFormat="false" ht="15" hidden="false" customHeight="false" outlineLevel="0" collapsed="false">
      <c r="B45" s="8" t="n">
        <f aca="false">B44+1</f>
        <v>77</v>
      </c>
      <c r="C45" s="18" t="n">
        <f aca="false">G44</f>
        <v>453207478.597976</v>
      </c>
      <c r="D45" s="18" t="n">
        <f aca="false">IF(B45&lt;입력!C6, 입력!C11*12, 0)</f>
        <v>0</v>
      </c>
      <c r="E45" s="18" t="n">
        <f aca="false">C45*입력!C12</f>
        <v>22660373.9298988</v>
      </c>
      <c r="F45" s="18" t="n">
        <f aca="false">IF(B45&gt;=입력!C6,입력!C16*12*(1+입력!C13)^(B45-입력!C5)-IF(B45&gt;=입력!C18, 입력!C17*12, 0),0)</f>
        <v>91955827.0275044</v>
      </c>
      <c r="G45" s="18" t="n">
        <f aca="false">MAX(C45+D45+E45-F45, 0)</f>
        <v>383912025.500371</v>
      </c>
      <c r="H45" s="8" t="str">
        <f aca="false">IF(B45&lt;입력!C6,"적립기","인출기")</f>
        <v>인출기</v>
      </c>
    </row>
    <row r="46" customFormat="false" ht="15" hidden="false" customHeight="false" outlineLevel="0" collapsed="false">
      <c r="B46" s="8" t="n">
        <f aca="false">B45+1</f>
        <v>78</v>
      </c>
      <c r="C46" s="18" t="n">
        <f aca="false">G45</f>
        <v>383912025.500371</v>
      </c>
      <c r="D46" s="18" t="n">
        <f aca="false">IF(B46&lt;입력!C6, 입력!C11*12, 0)</f>
        <v>0</v>
      </c>
      <c r="E46" s="18" t="n">
        <f aca="false">C46*입력!C12</f>
        <v>19195601.2750185</v>
      </c>
      <c r="F46" s="18" t="n">
        <f aca="false">IF(B46&gt;=입력!C6,입력!C16*12*(1+입력!C13)^(B46-입력!C5)-IF(B46&gt;=입력!C18, 입력!C17*12, 0),0)</f>
        <v>94494722.703192</v>
      </c>
      <c r="G46" s="18" t="n">
        <f aca="false">MAX(C46+D46+E46-F46, 0)</f>
        <v>308612904.072197</v>
      </c>
      <c r="H46" s="8" t="str">
        <f aca="false">IF(B46&lt;입력!C6,"적립기","인출기")</f>
        <v>인출기</v>
      </c>
    </row>
    <row r="47" customFormat="false" ht="15" hidden="false" customHeight="false" outlineLevel="0" collapsed="false">
      <c r="B47" s="8" t="n">
        <f aca="false">B46+1</f>
        <v>79</v>
      </c>
      <c r="C47" s="18" t="n">
        <f aca="false">G46</f>
        <v>308612904.072197</v>
      </c>
      <c r="D47" s="18" t="n">
        <f aca="false">IF(B47&lt;입력!C6, 입력!C11*12, 0)</f>
        <v>0</v>
      </c>
      <c r="E47" s="18" t="n">
        <f aca="false">C47*입력!C12</f>
        <v>15430645.2036099</v>
      </c>
      <c r="F47" s="18" t="n">
        <f aca="false">IF(B47&gt;=입력!C6,입력!C16*12*(1+입력!C13)^(B47-입력!C5)-IF(B47&gt;=입력!C18, 입력!C17*12, 0),0)</f>
        <v>97097090.7707718</v>
      </c>
      <c r="G47" s="18" t="n">
        <f aca="false">MAX(C47+D47+E47-F47, 0)</f>
        <v>226946458.505035</v>
      </c>
      <c r="H47" s="8" t="str">
        <f aca="false">IF(B47&lt;입력!C6,"적립기","인출기")</f>
        <v>인출기</v>
      </c>
    </row>
    <row r="48" customFormat="false" ht="15" hidden="false" customHeight="false" outlineLevel="0" collapsed="false">
      <c r="B48" s="8" t="n">
        <f aca="false">B47+1</f>
        <v>80</v>
      </c>
      <c r="C48" s="18" t="n">
        <f aca="false">G47</f>
        <v>226946458.505035</v>
      </c>
      <c r="D48" s="18" t="n">
        <f aca="false">IF(B48&lt;입력!C6, 입력!C11*12, 0)</f>
        <v>0</v>
      </c>
      <c r="E48" s="18" t="n">
        <f aca="false">C48*입력!C12</f>
        <v>11347322.9252518</v>
      </c>
      <c r="F48" s="18" t="n">
        <f aca="false">IF(B48&gt;=입력!C6,입력!C16*12*(1+입력!C13)^(B48-입력!C5)-IF(B48&gt;=입력!C18, 입력!C17*12, 0),0)</f>
        <v>99764518.0400411</v>
      </c>
      <c r="G48" s="18" t="n">
        <f aca="false">MAX(C48+D48+E48-F48, 0)</f>
        <v>138529263.390246</v>
      </c>
      <c r="H48" s="8" t="str">
        <f aca="false">IF(B48&lt;입력!C6,"적립기","인출기")</f>
        <v>인출기</v>
      </c>
    </row>
    <row r="49" customFormat="false" ht="15" hidden="false" customHeight="false" outlineLevel="0" collapsed="false">
      <c r="B49" s="8" t="n">
        <f aca="false">B48+1</f>
        <v>81</v>
      </c>
      <c r="C49" s="18" t="n">
        <f aca="false">G48</f>
        <v>138529263.390246</v>
      </c>
      <c r="D49" s="18" t="n">
        <f aca="false">IF(B49&lt;입력!C6, 입력!C11*12, 0)</f>
        <v>0</v>
      </c>
      <c r="E49" s="18" t="n">
        <f aca="false">C49*입력!C12</f>
        <v>6926463.16951229</v>
      </c>
      <c r="F49" s="18" t="n">
        <f aca="false">IF(B49&gt;=입력!C6,입력!C16*12*(1+입력!C13)^(B49-입력!C5)-IF(B49&gt;=입력!C18, 입력!C17*12, 0),0)</f>
        <v>102498630.991042</v>
      </c>
      <c r="G49" s="18" t="n">
        <f aca="false">MAX(C49+D49+E49-F49, 0)</f>
        <v>42957095.5687161</v>
      </c>
      <c r="H49" s="8" t="str">
        <f aca="false">IF(B49&lt;입력!C6,"적립기","인출기")</f>
        <v>인출기</v>
      </c>
    </row>
    <row r="50" customFormat="false" ht="15" hidden="false" customHeight="false" outlineLevel="0" collapsed="false">
      <c r="B50" s="8" t="n">
        <f aca="false">B49+1</f>
        <v>82</v>
      </c>
      <c r="C50" s="18" t="n">
        <f aca="false">G49</f>
        <v>42957095.5687161</v>
      </c>
      <c r="D50" s="18" t="n">
        <f aca="false">IF(B50&lt;입력!C6, 입력!C11*12, 0)</f>
        <v>0</v>
      </c>
      <c r="E50" s="18" t="n">
        <f aca="false">C50*입력!C12</f>
        <v>2147854.77843581</v>
      </c>
      <c r="F50" s="18" t="n">
        <f aca="false">IF(B50&gt;=입력!C6,입력!C16*12*(1+입력!C13)^(B50-입력!C5)-IF(B50&gt;=입력!C18, 입력!C17*12, 0),0)</f>
        <v>105301096.765818</v>
      </c>
      <c r="G50" s="18" t="n">
        <f aca="false">MAX(C50+D50+E50-F50, 0)</f>
        <v>0</v>
      </c>
      <c r="H50" s="8" t="str">
        <f aca="false">IF(B50&lt;입력!C6,"적립기","인출기")</f>
        <v>인출기</v>
      </c>
    </row>
    <row r="51" customFormat="false" ht="15" hidden="false" customHeight="false" outlineLevel="0" collapsed="false">
      <c r="B51" s="8" t="n">
        <f aca="false">B50+1</f>
        <v>83</v>
      </c>
      <c r="C51" s="18" t="n">
        <f aca="false">G50</f>
        <v>0</v>
      </c>
      <c r="D51" s="18" t="n">
        <f aca="false">IF(B51&lt;입력!C6, 입력!C11*12, 0)</f>
        <v>0</v>
      </c>
      <c r="E51" s="18" t="n">
        <f aca="false">C51*입력!C12</f>
        <v>0</v>
      </c>
      <c r="F51" s="18" t="n">
        <f aca="false">IF(B51&gt;=입력!C6,입력!C16*12*(1+입력!C13)^(B51-입력!C5)-IF(B51&gt;=입력!C18, 입력!C17*12, 0),0)</f>
        <v>108173624.184964</v>
      </c>
      <c r="G51" s="18" t="n">
        <f aca="false">MAX(C51+D51+E51-F51, 0)</f>
        <v>0</v>
      </c>
      <c r="H51" s="8" t="str">
        <f aca="false">IF(B51&lt;입력!C6,"적립기","인출기")</f>
        <v>인출기</v>
      </c>
    </row>
    <row r="52" customFormat="false" ht="15" hidden="false" customHeight="false" outlineLevel="0" collapsed="false">
      <c r="B52" s="8" t="n">
        <f aca="false">B51+1</f>
        <v>84</v>
      </c>
      <c r="C52" s="18" t="n">
        <f aca="false">G51</f>
        <v>0</v>
      </c>
      <c r="D52" s="18" t="n">
        <f aca="false">IF(B52&lt;입력!C6, 입력!C11*12, 0)</f>
        <v>0</v>
      </c>
      <c r="E52" s="18" t="n">
        <f aca="false">C52*입력!C12</f>
        <v>0</v>
      </c>
      <c r="F52" s="18" t="n">
        <f aca="false">IF(B52&gt;=입력!C6,입력!C16*12*(1+입력!C13)^(B52-입력!C5)-IF(B52&gt;=입력!C18, 입력!C17*12, 0),0)</f>
        <v>111117964.789588</v>
      </c>
      <c r="G52" s="18" t="n">
        <f aca="false">MAX(C52+D52+E52-F52, 0)</f>
        <v>0</v>
      </c>
      <c r="H52" s="8" t="str">
        <f aca="false">IF(B52&lt;입력!C6,"적립기","인출기")</f>
        <v>인출기</v>
      </c>
    </row>
    <row r="53" customFormat="false" ht="15" hidden="false" customHeight="false" outlineLevel="0" collapsed="false">
      <c r="B53" s="8" t="n">
        <f aca="false">B52+1</f>
        <v>85</v>
      </c>
      <c r="C53" s="18" t="n">
        <f aca="false">G52</f>
        <v>0</v>
      </c>
      <c r="D53" s="18" t="n">
        <f aca="false">IF(B53&lt;입력!C6, 입력!C11*12, 0)</f>
        <v>0</v>
      </c>
      <c r="E53" s="18" t="n">
        <f aca="false">C53*입력!C12</f>
        <v>0</v>
      </c>
      <c r="F53" s="18" t="n">
        <f aca="false">IF(B53&gt;=입력!C6,입력!C16*12*(1+입력!C13)^(B53-입력!C5)-IF(B53&gt;=입력!C18, 입력!C17*12, 0),0)</f>
        <v>114135913.909327</v>
      </c>
      <c r="G53" s="18" t="n">
        <f aca="false">MAX(C53+D53+E53-F53, 0)</f>
        <v>0</v>
      </c>
      <c r="H53" s="8" t="str">
        <f aca="false">IF(B53&lt;입력!C6,"적립기","인출기")</f>
        <v>인출기</v>
      </c>
    </row>
    <row r="54" customFormat="false" ht="15" hidden="false" customHeight="false" outlineLevel="0" collapsed="false">
      <c r="B54" s="8" t="n">
        <f aca="false">B53+1</f>
        <v>86</v>
      </c>
      <c r="C54" s="18" t="n">
        <f aca="false">G53</f>
        <v>0</v>
      </c>
      <c r="D54" s="18" t="n">
        <f aca="false">IF(B54&lt;입력!C6, 입력!C11*12, 0)</f>
        <v>0</v>
      </c>
      <c r="E54" s="18" t="n">
        <f aca="false">C54*입력!C12</f>
        <v>0</v>
      </c>
      <c r="F54" s="18" t="n">
        <f aca="false">IF(B54&gt;=입력!C6,입력!C16*12*(1+입력!C13)^(B54-입력!C5)-IF(B54&gt;=입력!C18, 입력!C17*12, 0),0)</f>
        <v>117229311.75706</v>
      </c>
      <c r="G54" s="18" t="n">
        <f aca="false">MAX(C54+D54+E54-F54, 0)</f>
        <v>0</v>
      </c>
      <c r="H54" s="8" t="str">
        <f aca="false">IF(B54&lt;입력!C6,"적립기","인출기")</f>
        <v>인출기</v>
      </c>
    </row>
    <row r="55" customFormat="false" ht="15" hidden="false" customHeight="false" outlineLevel="0" collapsed="false">
      <c r="B55" s="8" t="n">
        <f aca="false">B54+1</f>
        <v>87</v>
      </c>
      <c r="C55" s="18" t="n">
        <f aca="false">G54</f>
        <v>0</v>
      </c>
      <c r="D55" s="18" t="n">
        <f aca="false">IF(B55&lt;입력!C6, 입력!C11*12, 0)</f>
        <v>0</v>
      </c>
      <c r="E55" s="18" t="n">
        <f aca="false">C55*입력!C12</f>
        <v>0</v>
      </c>
      <c r="F55" s="18" t="n">
        <f aca="false">IF(B55&gt;=입력!C6,입력!C16*12*(1+입력!C13)^(B55-입력!C5)-IF(B55&gt;=입력!C18, 입력!C17*12, 0),0)</f>
        <v>120400044.550987</v>
      </c>
      <c r="G55" s="18" t="n">
        <f aca="false">MAX(C55+D55+E55-F55, 0)</f>
        <v>0</v>
      </c>
      <c r="H55" s="8" t="str">
        <f aca="false">IF(B55&lt;입력!C6,"적립기","인출기")</f>
        <v>인출기</v>
      </c>
    </row>
    <row r="56" customFormat="false" ht="15" hidden="false" customHeight="false" outlineLevel="0" collapsed="false">
      <c r="B56" s="8" t="n">
        <f aca="false">B55+1</f>
        <v>88</v>
      </c>
      <c r="C56" s="18" t="n">
        <f aca="false">G55</f>
        <v>0</v>
      </c>
      <c r="D56" s="18" t="n">
        <f aca="false">IF(B56&lt;입력!C6, 입력!C11*12, 0)</f>
        <v>0</v>
      </c>
      <c r="E56" s="18" t="n">
        <f aca="false">C56*입력!C12</f>
        <v>0</v>
      </c>
      <c r="F56" s="18" t="n">
        <f aca="false">IF(B56&gt;=입력!C6,입력!C16*12*(1+입력!C13)^(B56-입력!C5)-IF(B56&gt;=입력!C18, 입력!C17*12, 0),0)</f>
        <v>123650045.664762</v>
      </c>
      <c r="G56" s="18" t="n">
        <f aca="false">MAX(C56+D56+E56-F56, 0)</f>
        <v>0</v>
      </c>
      <c r="H56" s="8" t="str">
        <f aca="false">IF(B56&lt;입력!C6,"적립기","인출기")</f>
        <v>인출기</v>
      </c>
    </row>
    <row r="57" customFormat="false" ht="15" hidden="false" customHeight="false" outlineLevel="0" collapsed="false">
      <c r="B57" s="8" t="n">
        <f aca="false">B56+1</f>
        <v>89</v>
      </c>
      <c r="C57" s="18" t="n">
        <f aca="false">G56</f>
        <v>0</v>
      </c>
      <c r="D57" s="18" t="n">
        <f aca="false">IF(B57&lt;입력!C6, 입력!C11*12, 0)</f>
        <v>0</v>
      </c>
      <c r="E57" s="18" t="n">
        <f aca="false">C57*입력!C12</f>
        <v>0</v>
      </c>
      <c r="F57" s="18" t="n">
        <f aca="false">IF(B57&gt;=입력!C6,입력!C16*12*(1+입력!C13)^(B57-입력!C5)-IF(B57&gt;=입력!C18, 입력!C17*12, 0),0)</f>
        <v>126981296.806381</v>
      </c>
      <c r="G57" s="18" t="n">
        <f aca="false">MAX(C57+D57+E57-F57, 0)</f>
        <v>0</v>
      </c>
      <c r="H57" s="8" t="str">
        <f aca="false">IF(B57&lt;입력!C6,"적립기","인출기")</f>
        <v>인출기</v>
      </c>
    </row>
    <row r="58" customFormat="false" ht="15" hidden="false" customHeight="false" outlineLevel="0" collapsed="false">
      <c r="B58" s="8" t="n">
        <f aca="false">B57+1</f>
        <v>90</v>
      </c>
      <c r="C58" s="18" t="n">
        <f aca="false">G57</f>
        <v>0</v>
      </c>
      <c r="D58" s="18" t="n">
        <f aca="false">IF(B58&lt;입력!C6, 입력!C11*12, 0)</f>
        <v>0</v>
      </c>
      <c r="E58" s="18" t="n">
        <f aca="false">C58*입력!C12</f>
        <v>0</v>
      </c>
      <c r="F58" s="18" t="n">
        <f aca="false">IF(B58&gt;=입력!C6,입력!C16*12*(1+입력!C13)^(B58-입력!C5)-IF(B58&gt;=입력!C18, 입력!C17*12, 0),0)</f>
        <v>130395829.22654</v>
      </c>
      <c r="G58" s="18" t="n">
        <f aca="false">MAX(C58+D58+E58-F58, 0)</f>
        <v>0</v>
      </c>
      <c r="H58" s="8" t="str">
        <f aca="false">IF(B58&lt;입력!C6,"적립기","인출기")</f>
        <v>인출기</v>
      </c>
    </row>
    <row r="59" customFormat="false" ht="15" hidden="false" customHeight="false" outlineLevel="0" collapsed="false">
      <c r="B59" s="8" t="n">
        <f aca="false">B58+1</f>
        <v>91</v>
      </c>
      <c r="C59" s="18" t="n">
        <f aca="false">G58</f>
        <v>0</v>
      </c>
      <c r="D59" s="18" t="n">
        <f aca="false">IF(B59&lt;입력!C6, 입력!C11*12, 0)</f>
        <v>0</v>
      </c>
      <c r="E59" s="18" t="n">
        <f aca="false">C59*입력!C12</f>
        <v>0</v>
      </c>
      <c r="F59" s="18" t="n">
        <f aca="false">IF(B59&gt;=입력!C6,입력!C16*12*(1+입력!C13)^(B59-입력!C5)-IF(B59&gt;=입력!C18, 입력!C17*12, 0),0)</f>
        <v>133895724.957204</v>
      </c>
      <c r="G59" s="18" t="n">
        <f aca="false">MAX(C59+D59+E59-F59, 0)</f>
        <v>0</v>
      </c>
      <c r="H59" s="8" t="str">
        <f aca="false">IF(B59&lt;입력!C6,"적립기","인출기")</f>
        <v>인출기</v>
      </c>
    </row>
    <row r="60" customFormat="false" ht="15" hidden="false" customHeight="false" outlineLevel="0" collapsed="false">
      <c r="B60" s="8" t="n">
        <f aca="false">B59+1</f>
        <v>92</v>
      </c>
      <c r="C60" s="18" t="n">
        <f aca="false">G59</f>
        <v>0</v>
      </c>
      <c r="D60" s="18" t="n">
        <f aca="false">IF(B60&lt;입력!C6, 입력!C11*12, 0)</f>
        <v>0</v>
      </c>
      <c r="E60" s="18" t="n">
        <f aca="false">C60*입력!C12</f>
        <v>0</v>
      </c>
      <c r="F60" s="18" t="n">
        <f aca="false">IF(B60&gt;=입력!C6,입력!C16*12*(1+입력!C13)^(B60-입력!C5)-IF(B60&gt;=입력!C18, 입력!C17*12, 0),0)</f>
        <v>137483118.081134</v>
      </c>
      <c r="G60" s="18" t="n">
        <f aca="false">MAX(C60+D60+E60-F60, 0)</f>
        <v>0</v>
      </c>
      <c r="H60" s="8" t="str">
        <f aca="false">IF(B60&lt;입력!C6,"적립기","인출기")</f>
        <v>인출기</v>
      </c>
    </row>
    <row r="61" customFormat="false" ht="15" hidden="false" customHeight="false" outlineLevel="0" collapsed="false">
      <c r="B61" s="8" t="n">
        <f aca="false">B60+1</f>
        <v>93</v>
      </c>
      <c r="C61" s="18" t="n">
        <f aca="false">G60</f>
        <v>0</v>
      </c>
      <c r="D61" s="18" t="n">
        <f aca="false">IF(B61&lt;입력!C6, 입력!C11*12, 0)</f>
        <v>0</v>
      </c>
      <c r="E61" s="18" t="n">
        <f aca="false">C61*입력!C12</f>
        <v>0</v>
      </c>
      <c r="F61" s="18" t="n">
        <f aca="false">IF(B61&gt;=입력!C6,입력!C16*12*(1+입력!C13)^(B61-입력!C5)-IF(B61&gt;=입력!C18, 입력!C17*12, 0),0)</f>
        <v>141160196.033162</v>
      </c>
      <c r="G61" s="18" t="n">
        <f aca="false">MAX(C61+D61+E61-F61, 0)</f>
        <v>0</v>
      </c>
      <c r="H61" s="8" t="str">
        <f aca="false">IF(B61&lt;입력!C6,"적립기","인출기")</f>
        <v>인출기</v>
      </c>
    </row>
    <row r="62" customFormat="false" ht="15" hidden="false" customHeight="false" outlineLevel="0" collapsed="false">
      <c r="B62" s="8" t="n">
        <f aca="false">B61+1</f>
        <v>94</v>
      </c>
      <c r="C62" s="18" t="n">
        <f aca="false">G61</f>
        <v>0</v>
      </c>
      <c r="D62" s="18" t="n">
        <f aca="false">IF(B62&lt;입력!C6, 입력!C11*12, 0)</f>
        <v>0</v>
      </c>
      <c r="E62" s="18" t="n">
        <f aca="false">C62*입력!C12</f>
        <v>0</v>
      </c>
      <c r="F62" s="18" t="n">
        <f aca="false">IF(B62&gt;=입력!C6,입력!C16*12*(1+입력!C13)^(B62-입력!C5)-IF(B62&gt;=입력!C18, 입력!C17*12, 0),0)</f>
        <v>144929200.933991</v>
      </c>
      <c r="G62" s="18" t="n">
        <f aca="false">MAX(C62+D62+E62-F62, 0)</f>
        <v>0</v>
      </c>
      <c r="H62" s="8" t="str">
        <f aca="false">IF(B62&lt;입력!C6,"적립기","인출기")</f>
        <v>인출기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2026-03-17T03:36:02Z</dcterms:created>
  <dc:creator>openpyxl</dc:creator>
  <dc:description/>
  <dc:language>en-US</dc:language>
  <cp:lastModifiedBy/>
  <dcterms:modified xsi:type="dcterms:W3CDTF">2026-03-17T03:36:10Z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