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입력" sheetId="1" state="visible" r:id="rId3"/>
    <sheet name="결과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<sst xmlns="http://schemas.openxmlformats.org/spreadsheetml/2006/main" count="99" uniqueCount="63">
  <si>
    <t xml:space="preserve">⏰ 실질 시급 계산기</t>
  </si>
  <si>
    <t xml:space="preserve">💵 급여 정보</t>
  </si>
  <si>
    <r>
      <rPr>
        <sz val="11"/>
        <rFont val="Noto Sans CJK SC"/>
        <family val="2"/>
      </rPr>
      <t xml:space="preserve">세전 월급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또는 연봉</t>
    </r>
    <r>
      <rPr>
        <sz val="11"/>
        <rFont val="Arial"/>
        <family val="0"/>
        <charset val="1"/>
      </rPr>
      <t xml:space="preserve">÷12)</t>
    </r>
  </si>
  <si>
    <t xml:space="preserve">원</t>
  </si>
  <si>
    <r>
      <rPr>
        <sz val="11"/>
        <rFont val="Noto Sans CJK SC"/>
        <family val="2"/>
      </rPr>
      <t xml:space="preserve">세후 실수령액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월</t>
    </r>
    <r>
      <rPr>
        <sz val="11"/>
        <rFont val="Arial"/>
        <family val="0"/>
        <charset val="1"/>
      </rPr>
      <t xml:space="preserve">)</t>
    </r>
  </si>
  <si>
    <t xml:space="preserve">월 근무일 수</t>
  </si>
  <si>
    <t xml:space="preserve">일</t>
  </si>
  <si>
    <t xml:space="preserve">⏱️ 시간 정보</t>
  </si>
  <si>
    <t xml:space="preserve">하루 공식 근무시간</t>
  </si>
  <si>
    <t xml:space="preserve">시간</t>
  </si>
  <si>
    <t xml:space="preserve">출퇴근 편도 시간</t>
  </si>
  <si>
    <t xml:space="preserve">분</t>
  </si>
  <si>
    <t xml:space="preserve">하루 평균 야근 시간</t>
  </si>
  <si>
    <t xml:space="preserve">점심시간</t>
  </si>
  <si>
    <r>
      <rPr>
        <sz val="11"/>
        <rFont val="Noto Sans CJK SC"/>
        <family val="2"/>
      </rPr>
      <t xml:space="preserve">점심시간 투입시간에 포함</t>
    </r>
    <r>
      <rPr>
        <sz val="11"/>
        <rFont val="Arial"/>
        <family val="0"/>
        <charset val="1"/>
      </rPr>
      <t xml:space="preserve">?</t>
    </r>
  </si>
  <si>
    <t xml:space="preserve">예</t>
  </si>
  <si>
    <r>
      <rPr>
        <b val="true"/>
        <sz val="11"/>
        <rFont val="Noto Sans CJK SC"/>
        <family val="2"/>
      </rPr>
      <t xml:space="preserve">💸 숨은 비용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월 기준</t>
    </r>
    <r>
      <rPr>
        <b val="true"/>
        <sz val="11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</si>
  <si>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교통비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대중교통</t>
    </r>
    <r>
      <rPr>
        <sz val="11"/>
        <rFont val="Arial"/>
        <family val="0"/>
        <charset val="1"/>
      </rPr>
      <t xml:space="preserve">, </t>
    </r>
    <r>
      <rPr>
        <sz val="11"/>
        <rFont val="Noto Sans CJK SC"/>
        <family val="2"/>
      </rPr>
      <t xml:space="preserve">주유</t>
    </r>
    <r>
      <rPr>
        <sz val="11"/>
        <rFont val="Arial"/>
        <family val="0"/>
        <charset val="1"/>
      </rPr>
      <t xml:space="preserve">, </t>
    </r>
    <r>
      <rPr>
        <sz val="11"/>
        <rFont val="Noto Sans CJK SC"/>
        <family val="2"/>
      </rPr>
      <t xml:space="preserve">주차</t>
    </r>
    <r>
      <rPr>
        <sz val="11"/>
        <rFont val="Arial"/>
        <family val="0"/>
        <charset val="1"/>
      </rPr>
      <t xml:space="preserve">, </t>
    </r>
    <r>
      <rPr>
        <sz val="11"/>
        <rFont val="Noto Sans CJK SC"/>
        <family val="2"/>
      </rPr>
      <t xml:space="preserve">톨비</t>
    </r>
    <r>
      <rPr>
        <sz val="11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</si>
  <si>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업무 관련 식비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점심</t>
    </r>
    <r>
      <rPr>
        <sz val="11"/>
        <rFont val="Arial"/>
        <family val="0"/>
        <charset val="1"/>
      </rPr>
      <t xml:space="preserve">, </t>
    </r>
    <r>
      <rPr>
        <sz val="11"/>
        <rFont val="Noto Sans CJK SC"/>
        <family val="2"/>
      </rPr>
      <t xml:space="preserve">커피 등</t>
    </r>
    <r>
      <rPr>
        <sz val="11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</si>
  <si>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업무용 의류</t>
    </r>
    <r>
      <rPr>
        <sz val="11"/>
        <rFont val="Arial"/>
        <family val="0"/>
        <charset val="1"/>
      </rPr>
      <t xml:space="preserve">·</t>
    </r>
    <r>
      <rPr>
        <sz val="11"/>
        <rFont val="Noto Sans CJK SC"/>
        <family val="2"/>
      </rPr>
      <t xml:space="preserve">미용비</t>
    </r>
  </si>
  <si>
    <r>
      <rPr>
        <sz val="11"/>
        <rFont val="Noto Sans CJK SC"/>
        <family val="2"/>
      </rPr>
      <t xml:space="preserve">추가 육아</t>
    </r>
    <r>
      <rPr>
        <sz val="11"/>
        <rFont val="Arial"/>
        <family val="0"/>
        <charset val="1"/>
      </rPr>
      <t xml:space="preserve">·</t>
    </r>
    <r>
      <rPr>
        <sz val="11"/>
        <rFont val="Noto Sans CJK SC"/>
        <family val="2"/>
      </rPr>
      <t xml:space="preserve">돌봄비</t>
    </r>
  </si>
  <si>
    <r>
      <rPr>
        <sz val="11"/>
        <rFont val="Noto Sans CJK SC"/>
        <family val="2"/>
      </rPr>
      <t xml:space="preserve">스트레스 보상 소비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선택</t>
    </r>
    <r>
      <rPr>
        <sz val="11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</si>
  <si>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기타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회식 자비</t>
    </r>
    <r>
      <rPr>
        <sz val="11"/>
        <rFont val="Arial"/>
        <family val="0"/>
        <charset val="1"/>
      </rPr>
      <t xml:space="preserve">, </t>
    </r>
    <r>
      <rPr>
        <sz val="11"/>
        <rFont val="Noto Sans CJK SC"/>
        <family val="2"/>
      </rPr>
      <t xml:space="preserve">경조사비 등</t>
    </r>
    <r>
      <rPr>
        <sz val="11"/>
        <rFont val="Arial"/>
        <family val="0"/>
        <charset val="1"/>
      </rPr>
      <t xml:space="preserve">)</t>
    </r>
  </si>
  <si>
    <t xml:space="preserve">숨은 비용 합계</t>
  </si>
  <si>
    <t xml:space="preserve">📊 자동 계산 요약</t>
  </si>
  <si>
    <r>
      <rPr>
        <sz val="11"/>
        <rFont val="Noto Sans CJK SC"/>
        <family val="2"/>
      </rPr>
      <t xml:space="preserve">명목 시급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세전</t>
    </r>
    <r>
      <rPr>
        <sz val="11"/>
        <rFont val="Arial"/>
        <family val="0"/>
        <charset val="1"/>
      </rPr>
      <t xml:space="preserve">÷</t>
    </r>
    <r>
      <rPr>
        <sz val="11"/>
        <rFont val="Noto Sans CJK SC"/>
        <family val="2"/>
      </rPr>
      <t xml:space="preserve">공식시간</t>
    </r>
    <r>
      <rPr>
        <sz val="11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</si>
  <si>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명목 시급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세후</t>
    </r>
    <r>
      <rPr>
        <sz val="11"/>
        <rFont val="Arial"/>
        <family val="0"/>
        <charset val="1"/>
      </rPr>
      <t xml:space="preserve">÷</t>
    </r>
    <r>
      <rPr>
        <sz val="11"/>
        <rFont val="Noto Sans CJK SC"/>
        <family val="2"/>
      </rPr>
      <t xml:space="preserve">공식시간</t>
    </r>
    <r>
      <rPr>
        <sz val="11"/>
        <rFont val="Arial"/>
        <family val="0"/>
        <charset val="1"/>
      </rPr>
      <t xml:space="preserve">)</t>
    </r>
  </si>
  <si>
    <t xml:space="preserve">하루 실제 투입 시간</t>
  </si>
  <si>
    <t xml:space="preserve">월 실제 투입 시간</t>
  </si>
  <si>
    <r>
      <rPr>
        <sz val="11"/>
        <rFont val="Noto Sans CJK SC"/>
        <family val="2"/>
      </rPr>
      <t xml:space="preserve">실질 월 수입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세후</t>
    </r>
    <r>
      <rPr>
        <sz val="11"/>
        <rFont val="Arial"/>
        <family val="0"/>
        <charset val="1"/>
      </rPr>
      <t xml:space="preserve">-</t>
    </r>
    <r>
      <rPr>
        <sz val="11"/>
        <rFont val="Noto Sans CJK SC"/>
        <family val="2"/>
      </rPr>
      <t xml:space="preserve">숨은비용</t>
    </r>
    <r>
      <rPr>
        <sz val="11"/>
        <rFont val="Arial"/>
        <family val="0"/>
        <charset val="1"/>
      </rPr>
      <t xml:space="preserve">)</t>
    </r>
  </si>
  <si>
    <t xml:space="preserve">✅ 실질 시급</t>
  </si>
  <si>
    <t xml:space="preserve">명목 대비 차이</t>
  </si>
  <si>
    <t xml:space="preserve">명목 대비 비율</t>
  </si>
  <si>
    <t xml:space="preserve">연간 숨은 비용 총액</t>
  </si>
  <si>
    <r>
      <rPr>
        <sz val="11"/>
        <rFont val="Noto Sans CJK SC"/>
        <family val="2"/>
      </rPr>
      <t xml:space="preserve">연간 숨은 시간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야근</t>
    </r>
    <r>
      <rPr>
        <sz val="11"/>
        <rFont val="Arial"/>
        <family val="0"/>
        <charset val="1"/>
      </rPr>
      <t xml:space="preserve">+</t>
    </r>
    <r>
      <rPr>
        <sz val="11"/>
        <rFont val="Noto Sans CJK SC"/>
        <family val="2"/>
      </rPr>
      <t xml:space="preserve">출퇴근</t>
    </r>
    <r>
      <rPr>
        <sz val="11"/>
        <rFont val="Arial"/>
        <family val="0"/>
        <charset val="1"/>
      </rPr>
      <t xml:space="preserve">)</t>
    </r>
  </si>
  <si>
    <r>
      <rPr>
        <sz val="9"/>
        <color rgb="FFC00000"/>
        <rFont val="Noto Sans CJK SC"/>
        <family val="2"/>
      </rPr>
      <t xml:space="preserve">⚠ 이 계산기는 개인의 시간과 비용 인식을 돕기 위한 도구이며</t>
    </r>
    <r>
      <rPr>
        <sz val="9"/>
        <color rgb="FFC00000"/>
        <rFont val="Arial"/>
        <family val="0"/>
        <charset val="1"/>
      </rPr>
      <t xml:space="preserve">, </t>
    </r>
    <r>
      <rPr>
        <sz val="9"/>
        <color rgb="FFC00000"/>
        <rFont val="Noto Sans CJK SC"/>
        <family val="2"/>
      </rPr>
      <t xml:space="preserve">법적 시급 판단 기준이 아닙니다</t>
    </r>
    <r>
      <rPr>
        <sz val="9"/>
        <color rgb="FFC00000"/>
        <rFont val="Arial"/>
        <family val="0"/>
        <charset val="1"/>
      </rPr>
      <t xml:space="preserve">.</t>
    </r>
  </si>
  <si>
    <t xml:space="preserve">⏰ 실질 시급 분석 결과</t>
  </si>
  <si>
    <r>
      <rPr>
        <b val="true"/>
        <sz val="11"/>
        <rFont val="Noto Sans CJK SC"/>
        <family val="2"/>
      </rPr>
      <t xml:space="preserve">명목 시급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세후 기준</t>
    </r>
    <r>
      <rPr>
        <b val="true"/>
        <sz val="11"/>
        <rFont val="Arial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</si>
  <si>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원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Noto Sans CJK SC"/>
        <family val="2"/>
      </rPr>
      <t xml:space="preserve">시간</t>
    </r>
  </si>
  <si>
    <t xml:space="preserve">⬇️</t>
  </si>
  <si>
    <t xml:space="preserve">실질 시급</t>
  </si>
  <si>
    <r>
      <rPr>
        <b val="true"/>
        <sz val="14"/>
        <rFont val="Noto Sans CJK SC"/>
        <family val="2"/>
      </rPr>
      <t xml:space="preserve">원</t>
    </r>
    <r>
      <rPr>
        <b val="true"/>
        <sz val="14"/>
        <rFont val="Arial"/>
        <family val="0"/>
        <charset val="1"/>
      </rPr>
      <t xml:space="preserve">/</t>
    </r>
    <r>
      <rPr>
        <b val="true"/>
        <sz val="14"/>
        <rFont val="Noto Sans CJK SC"/>
        <family val="2"/>
      </rPr>
      <t xml:space="preserve">시간</t>
    </r>
  </si>
  <si>
    <t xml:space="preserve">차이</t>
  </si>
  <si>
    <t xml:space="preserve">⏱️ 하루 시간 분석</t>
  </si>
  <si>
    <t xml:space="preserve">공식 근무시간</t>
  </si>
  <si>
    <r>
      <rPr>
        <sz val="11"/>
        <rFont val="Noto Sans CJK SC"/>
        <family val="2"/>
      </rPr>
      <t xml:space="preserve">출퇴근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왕복</t>
    </r>
    <r>
      <rPr>
        <sz val="11"/>
        <rFont val="Arial"/>
        <family val="0"/>
        <charset val="1"/>
      </rPr>
      <t xml:space="preserve">)</t>
    </r>
  </si>
  <si>
    <t xml:space="preserve">야근</t>
  </si>
  <si>
    <t xml:space="preserve">하루 총 투입 시간</t>
  </si>
  <si>
    <t xml:space="preserve">💸 월 숨은 비용 내역</t>
  </si>
  <si>
    <t xml:space="preserve">교통비</t>
  </si>
  <si>
    <t xml:space="preserve">식비</t>
  </si>
  <si>
    <r>
      <rPr>
        <sz val="11"/>
        <rFont val="Noto Sans CJK SC"/>
        <family val="2"/>
      </rPr>
      <t xml:space="preserve">의류</t>
    </r>
    <r>
      <rPr>
        <sz val="11"/>
        <rFont val="Arial"/>
        <family val="0"/>
        <charset val="1"/>
      </rPr>
      <t xml:space="preserve">·</t>
    </r>
    <r>
      <rPr>
        <sz val="11"/>
        <rFont val="Noto Sans CJK SC"/>
        <family val="2"/>
      </rPr>
      <t xml:space="preserve">미용</t>
    </r>
  </si>
  <si>
    <r>
      <rPr>
        <sz val="11"/>
        <rFont val="Noto Sans CJK SC"/>
        <family val="2"/>
      </rPr>
      <t xml:space="preserve">육아</t>
    </r>
    <r>
      <rPr>
        <sz val="11"/>
        <rFont val="Arial"/>
        <family val="0"/>
        <charset val="1"/>
      </rPr>
      <t xml:space="preserve">·</t>
    </r>
    <r>
      <rPr>
        <sz val="11"/>
        <rFont val="Noto Sans CJK SC"/>
        <family val="2"/>
      </rPr>
      <t xml:space="preserve">돌봄</t>
    </r>
  </si>
  <si>
    <t xml:space="preserve">스트레스 소비</t>
  </si>
  <si>
    <t xml:space="preserve">기타</t>
  </si>
  <si>
    <t xml:space="preserve">합계</t>
  </si>
  <si>
    <t xml:space="preserve">🎯 개선 시뮬레이션</t>
  </si>
  <si>
    <r>
      <rPr>
        <sz val="11"/>
        <rFont val="Noto Sans CJK SC"/>
        <family val="2"/>
      </rPr>
      <t xml:space="preserve">출퇴근 </t>
    </r>
    <r>
      <rPr>
        <sz val="11"/>
        <rFont val="Arial"/>
        <family val="0"/>
        <charset val="1"/>
      </rPr>
      <t xml:space="preserve">30</t>
    </r>
    <r>
      <rPr>
        <sz val="11"/>
        <rFont val="Noto Sans CJK SC"/>
        <family val="2"/>
      </rPr>
      <t xml:space="preserve">분 단축 시 실질 시급</t>
    </r>
  </si>
  <si>
    <t xml:space="preserve">야근 제로 시 실질 시급</t>
  </si>
  <si>
    <r>
      <rPr>
        <sz val="11"/>
        <rFont val="Noto Sans CJK SC"/>
        <family val="2"/>
      </rPr>
      <t xml:space="preserve">연봉 </t>
    </r>
    <r>
      <rPr>
        <sz val="11"/>
        <rFont val="Arial"/>
        <family val="0"/>
        <charset val="1"/>
      </rPr>
      <t xml:space="preserve">500</t>
    </r>
    <r>
      <rPr>
        <sz val="11"/>
        <rFont val="Noto Sans CJK SC"/>
        <family val="2"/>
      </rPr>
      <t xml:space="preserve">만원 인상 시 실질 시급</t>
    </r>
  </si>
  <si>
    <t xml:space="preserve">명목 시급</t>
  </si>
  <si>
    <t xml:space="preserve">출퇴근 단축</t>
  </si>
  <si>
    <t xml:space="preserve">야근 제로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</si>
</sst>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"/>
    <numFmt numFmtId="167" formatCode="0.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1"/>
      <name val="Noto Sans CJK SC"/>
      <family val="2"/>
    </font>
    <font>
      <sz val="11"/>
      <name val="Noto Sans CJK SC"/>
      <family val="2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FF"/>
      <name val="Noto Sans CJK SC"/>
      <family val="2"/>
    </font>
    <font>
      <b val="true"/>
      <sz val="11"/>
      <name val="Arial"/>
      <family val="0"/>
      <charset val="1"/>
    </font>
    <font>
      <b val="true"/>
      <sz val="13"/>
      <name val="Arial"/>
      <family val="0"/>
      <charset val="1"/>
    </font>
    <font>
      <sz val="9"/>
      <color rgb="FFC00000"/>
      <name val="Noto Sans CJK SC"/>
      <family val="2"/>
    </font>
    <font>
      <sz val="9"/>
      <color rgb="FFC00000"/>
      <name val="Arial"/>
      <family val="0"/>
      <charset val="1"/>
    </font>
    <font>
      <b val="true"/>
      <sz val="16"/>
      <name val="Arial"/>
      <family val="0"/>
      <charset val="1"/>
    </font>
    <font>
      <sz val="11"/>
      <color theme="1"/>
      <name val="Noto Sans CJK SC"/>
      <family val="2"/>
    </font>
    <font>
      <sz val="14"/>
      <name val="Arial"/>
      <family val="0"/>
      <charset val="1"/>
    </font>
    <font>
      <b val="true"/>
      <sz val="13"/>
      <color rgb="FF1F4E79"/>
      <name val="Noto Sans CJK SC"/>
      <family val="2"/>
    </font>
    <font>
      <b val="true"/>
      <sz val="22"/>
      <color rgb="FF375623"/>
      <name val="Arial"/>
      <family val="0"/>
      <charset val="1"/>
    </font>
    <font>
      <b val="true"/>
      <sz val="14"/>
      <name val="Noto Sans CJK SC"/>
      <family val="2"/>
    </font>
    <font>
      <b val="true"/>
      <sz val="14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b val="true"/>
      <sz val="12"/>
      <color rgb="FF4472C4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D6E4F0"/>
      </patternFill>
    </fill>
    <fill>
      <patternFill patternType="solid">
        <fgColor rgb="FFFFC7CE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9F9F9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시급 비교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결과!$B$31:$B$34</c:f>
              <c:strCache>
                <c:ptCount val="4"/>
                <c:pt idx="0">
                  <c:v>명목 시급</c:v>
                </c:pt>
                <c:pt idx="1">
                  <c:v>실질 시급</c:v>
                </c:pt>
                <c:pt idx="2">
                  <c:v>출퇴근 단축</c:v>
                </c:pt>
                <c:pt idx="3">
                  <c:v>야근 제로</c:v>
                </c:pt>
              </c:strCache>
            </c:strRef>
          </c:cat>
          <c:val>
            <c:numRef>
              <c:f>결과!$C$31:$C$34</c:f>
              <c:numCache>
                <c:formatCode>#,##0</c:formatCode>
                <c:ptCount val="4"/>
                <c:pt idx="0">
                  <c:v>16477</c:v>
                </c:pt>
                <c:pt idx="1">
                  <c:v>9429</c:v>
                </c:pt>
                <c:pt idx="2">
                  <c:v>9851</c:v>
                </c:pt>
                <c:pt idx="3">
                  <c:v>10313</c:v>
                </c:pt>
              </c:numCache>
            </c:numRef>
          </c:val>
        </c:ser>
        <c:gapWidth val="150"/>
        <c:overlap val="0"/>
        <c:axId val="56681539"/>
        <c:axId val="55248286"/>
      </c:barChart>
      <c:catAx>
        <c:axId val="566815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248286"/>
        <c:crosses val="autoZero"/>
        <c:auto val="1"/>
        <c:lblAlgn val="ctr"/>
        <c:lblOffset val="100"/>
        <c:noMultiLvlLbl val="0"/>
      </c:catAx>
      <c:valAx>
        <c:axId val="5524828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원/시간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68153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32</xdr:row>
      <xdr:rowOff>165960</xdr:rowOff>
    </xdr:from>
    <xdr:to>
      <xdr:col>5</xdr:col>
      <xdr:colOff>276840</xdr:colOff>
      <xdr:row>55</xdr:row>
      <xdr:rowOff>104040</xdr:rowOff>
    </xdr:to>
    <xdr:graphicFrame>
      <xdr:nvGraphicFramePr>
        <xdr:cNvPr id="0" name="Chart 1"/>
        <xdr:cNvGraphicFramePr/>
      </xdr:nvGraphicFramePr>
      <xdr:xfrm>
        <a:off x="281880" y="666756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D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20"/>
    <col collapsed="false" customWidth="true" hidden="false" outlineLevel="0" max="4" min="4" style="0" width="14"/>
  </cols>
  <sheetData>
    <row r="2" customFormat="false" ht="17.35" hidden="false" customHeight="false" outlineLevel="0" collapsed="false">
      <c r="B2" s="1" t="s">
        <v>0</v>
      </c>
      <c r="C2" s="1"/>
      <c r="D2" s="1"/>
    </row>
    <row r="4" customFormat="false" ht="15" hidden="false" customHeight="false" outlineLevel="0" collapsed="false">
      <c r="B4" s="2" t="s">
        <v>1</v>
      </c>
      <c r="C4" s="3"/>
      <c r="D4" s="3"/>
    </row>
    <row r="5" customFormat="false" ht="17.15" hidden="false" customHeight="false" outlineLevel="0" collapsed="false">
      <c r="B5" s="4" t="s">
        <v>2</v>
      </c>
      <c r="C5" s="5" t="n">
        <v>3500000</v>
      </c>
      <c r="D5" s="6" t="s">
        <v>3</v>
      </c>
    </row>
    <row r="6" customFormat="false" ht="17.15" hidden="false" customHeight="false" outlineLevel="0" collapsed="false">
      <c r="B6" s="4" t="s">
        <v>4</v>
      </c>
      <c r="C6" s="5" t="n">
        <v>2900000</v>
      </c>
      <c r="D6" s="6" t="s">
        <v>3</v>
      </c>
    </row>
    <row r="7" customFormat="false" ht="15" hidden="false" customHeight="false" outlineLevel="0" collapsed="false">
      <c r="B7" s="4" t="s">
        <v>5</v>
      </c>
      <c r="C7" s="7" t="n">
        <v>22</v>
      </c>
      <c r="D7" s="6" t="s">
        <v>6</v>
      </c>
    </row>
    <row r="9" customFormat="false" ht="15" hidden="false" customHeight="false" outlineLevel="0" collapsed="false">
      <c r="B9" s="2" t="s">
        <v>7</v>
      </c>
      <c r="C9" s="3"/>
      <c r="D9" s="3"/>
    </row>
    <row r="10" customFormat="false" ht="15" hidden="false" customHeight="false" outlineLevel="0" collapsed="false">
      <c r="B10" s="4" t="s">
        <v>8</v>
      </c>
      <c r="C10" s="7" t="n">
        <v>8</v>
      </c>
      <c r="D10" s="6" t="s">
        <v>9</v>
      </c>
    </row>
    <row r="11" customFormat="false" ht="15" hidden="false" customHeight="false" outlineLevel="0" collapsed="false">
      <c r="B11" s="4" t="s">
        <v>10</v>
      </c>
      <c r="C11" s="7" t="n">
        <v>50</v>
      </c>
      <c r="D11" s="6" t="s">
        <v>11</v>
      </c>
    </row>
    <row r="12" customFormat="false" ht="15" hidden="false" customHeight="false" outlineLevel="0" collapsed="false">
      <c r="B12" s="4" t="s">
        <v>12</v>
      </c>
      <c r="C12" s="7" t="n">
        <v>1</v>
      </c>
      <c r="D12" s="6" t="s">
        <v>9</v>
      </c>
    </row>
    <row r="13" customFormat="false" ht="15" hidden="false" customHeight="false" outlineLevel="0" collapsed="false">
      <c r="B13" s="4" t="s">
        <v>13</v>
      </c>
      <c r="C13" s="7" t="n">
        <v>60</v>
      </c>
      <c r="D13" s="6" t="s">
        <v>11</v>
      </c>
    </row>
    <row r="14" customFormat="false" ht="17.15" hidden="false" customHeight="false" outlineLevel="0" collapsed="false">
      <c r="B14" s="4" t="s">
        <v>14</v>
      </c>
      <c r="C14" s="8" t="s">
        <v>15</v>
      </c>
    </row>
    <row r="16" customFormat="false" ht="17.15" hidden="false" customHeight="false" outlineLevel="0" collapsed="false">
      <c r="B16" s="2" t="s">
        <v>16</v>
      </c>
      <c r="C16" s="3"/>
      <c r="D16" s="3"/>
    </row>
    <row r="17" customFormat="false" ht="17.15" hidden="false" customHeight="false" outlineLevel="0" collapsed="false">
      <c r="B17" s="4" t="s">
        <v>17</v>
      </c>
      <c r="C17" s="5" t="n">
        <v>150000</v>
      </c>
      <c r="D17" s="6" t="s">
        <v>3</v>
      </c>
    </row>
    <row r="18" customFormat="false" ht="17.15" hidden="false" customHeight="false" outlineLevel="0" collapsed="false">
      <c r="B18" s="4" t="s">
        <v>18</v>
      </c>
      <c r="C18" s="5" t="n">
        <v>200000</v>
      </c>
      <c r="D18" s="6" t="s">
        <v>3</v>
      </c>
    </row>
    <row r="19" customFormat="false" ht="17.15" hidden="false" customHeight="false" outlineLevel="0" collapsed="false">
      <c r="B19" s="4" t="s">
        <v>19</v>
      </c>
      <c r="C19" s="5" t="n">
        <v>50000</v>
      </c>
      <c r="D19" s="6" t="s">
        <v>3</v>
      </c>
    </row>
    <row r="20" customFormat="false" ht="17.15" hidden="false" customHeight="false" outlineLevel="0" collapsed="false">
      <c r="B20" s="4" t="s">
        <v>20</v>
      </c>
      <c r="C20" s="5" t="n">
        <v>0</v>
      </c>
      <c r="D20" s="6" t="s">
        <v>3</v>
      </c>
    </row>
    <row r="21" customFormat="false" ht="17.15" hidden="false" customHeight="false" outlineLevel="0" collapsed="false">
      <c r="B21" s="4" t="s">
        <v>21</v>
      </c>
      <c r="C21" s="5" t="n">
        <v>50000</v>
      </c>
      <c r="D21" s="6" t="s">
        <v>3</v>
      </c>
    </row>
    <row r="22" customFormat="false" ht="17.15" hidden="false" customHeight="false" outlineLevel="0" collapsed="false">
      <c r="B22" s="4" t="s">
        <v>22</v>
      </c>
      <c r="C22" s="5" t="n">
        <v>30000</v>
      </c>
      <c r="D22" s="6" t="s">
        <v>3</v>
      </c>
    </row>
    <row r="23" customFormat="false" ht="15" hidden="false" customHeight="false" outlineLevel="0" collapsed="false">
      <c r="B23" s="4" t="s">
        <v>23</v>
      </c>
      <c r="C23" s="9" t="n">
        <f aca="false">SUM(C17:C22)</f>
        <v>480000</v>
      </c>
      <c r="D23" s="6" t="s">
        <v>3</v>
      </c>
    </row>
    <row r="25" customFormat="false" ht="15" hidden="false" customHeight="false" outlineLevel="0" collapsed="false">
      <c r="B25" s="2" t="s">
        <v>24</v>
      </c>
      <c r="C25" s="3"/>
      <c r="D25" s="3"/>
    </row>
    <row r="26" customFormat="false" ht="17.15" hidden="false" customHeight="false" outlineLevel="0" collapsed="false">
      <c r="B26" s="4" t="s">
        <v>25</v>
      </c>
      <c r="C26" s="9" t="n">
        <f aca="false">ROUND(C5/(C7*C10),0)</f>
        <v>19886</v>
      </c>
      <c r="D26" s="6" t="s">
        <v>3</v>
      </c>
    </row>
    <row r="27" customFormat="false" ht="17.15" hidden="false" customHeight="false" outlineLevel="0" collapsed="false">
      <c r="B27" s="4" t="s">
        <v>26</v>
      </c>
      <c r="C27" s="9" t="n">
        <f aca="false">ROUND(C6/(C7*C10),0)</f>
        <v>16477</v>
      </c>
      <c r="D27" s="6" t="s">
        <v>3</v>
      </c>
    </row>
    <row r="29" customFormat="false" ht="15" hidden="false" customHeight="false" outlineLevel="0" collapsed="false">
      <c r="B29" s="4" t="s">
        <v>27</v>
      </c>
      <c r="C29" s="10" t="n">
        <f aca="false">C10+C12+(C11*2/60)+IF(C14="예",C13/60,0)</f>
        <v>11.6666666666667</v>
      </c>
      <c r="D29" s="6" t="s">
        <v>9</v>
      </c>
    </row>
    <row r="30" customFormat="false" ht="15" hidden="false" customHeight="false" outlineLevel="0" collapsed="false">
      <c r="B30" s="4" t="s">
        <v>28</v>
      </c>
      <c r="C30" s="10" t="n">
        <f aca="false">C29*C7</f>
        <v>256.666666666667</v>
      </c>
      <c r="D30" s="6" t="s">
        <v>9</v>
      </c>
    </row>
    <row r="31" customFormat="false" ht="17.15" hidden="false" customHeight="false" outlineLevel="0" collapsed="false">
      <c r="B31" s="4" t="s">
        <v>29</v>
      </c>
      <c r="C31" s="9" t="n">
        <f aca="false">C6-C23</f>
        <v>2420000</v>
      </c>
      <c r="D31" s="6" t="s">
        <v>3</v>
      </c>
    </row>
    <row r="33" customFormat="false" ht="16.15" hidden="false" customHeight="false" outlineLevel="0" collapsed="false">
      <c r="B33" s="11" t="s">
        <v>30</v>
      </c>
      <c r="C33" s="12" t="n">
        <f aca="false">ROUND(C31/C30,0)</f>
        <v>9429</v>
      </c>
      <c r="D33" s="6" t="s">
        <v>3</v>
      </c>
    </row>
    <row r="34" customFormat="false" ht="15" hidden="false" customHeight="false" outlineLevel="0" collapsed="false">
      <c r="B34" s="4" t="s">
        <v>31</v>
      </c>
      <c r="C34" s="9" t="n">
        <f aca="false">C33-C27</f>
        <v>-7048</v>
      </c>
      <c r="D34" s="6" t="s">
        <v>3</v>
      </c>
    </row>
    <row r="35" customFormat="false" ht="15" hidden="false" customHeight="false" outlineLevel="0" collapsed="false">
      <c r="B35" s="4" t="s">
        <v>32</v>
      </c>
      <c r="C35" s="13" t="n">
        <f aca="false">IFERROR(C33/C27-1,0)</f>
        <v>-0.427747769618256</v>
      </c>
    </row>
    <row r="37" customFormat="false" ht="15" hidden="false" customHeight="false" outlineLevel="0" collapsed="false">
      <c r="B37" s="4" t="s">
        <v>33</v>
      </c>
      <c r="C37" s="9" t="n">
        <f aca="false">C23*12</f>
        <v>5760000</v>
      </c>
      <c r="D37" s="6" t="s">
        <v>3</v>
      </c>
    </row>
    <row r="38" customFormat="false" ht="17.15" hidden="false" customHeight="false" outlineLevel="0" collapsed="false">
      <c r="B38" s="4" t="s">
        <v>34</v>
      </c>
      <c r="C38" s="9" t="n">
        <f aca="false">ROUND((C12+(C11*2/60))*C7*12,0)</f>
        <v>704</v>
      </c>
      <c r="D38" s="6" t="s">
        <v>9</v>
      </c>
    </row>
    <row r="40" customFormat="false" ht="15" hidden="false" customHeight="false" outlineLevel="0" collapsed="false">
      <c r="B40" s="14" t="s">
        <v>35</v>
      </c>
      <c r="C40" s="14"/>
      <c r="D40" s="14"/>
    </row>
  </sheetData>
  <mergeCells count="2">
    <mergeCell ref="B2:D2"/>
    <mergeCell ref="B40:D40"/>
  </mergeCells>
  <dataValidations count="1">
    <dataValidation allowBlank="false" errorStyle="stop" operator="between" showDropDown="false" showErrorMessage="false" showInputMessage="false" sqref="C14" type="list">
      <formula1>"예,아니오"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20"/>
  </cols>
  <sheetData>
    <row r="2" customFormat="false" ht="17.35" hidden="false" customHeight="false" outlineLevel="0" collapsed="false">
      <c r="B2" s="1" t="s">
        <v>36</v>
      </c>
      <c r="C2" s="1"/>
      <c r="D2" s="1"/>
    </row>
    <row r="4" customFormat="false" ht="19.7" hidden="false" customHeight="false" outlineLevel="0" collapsed="false">
      <c r="B4" s="11" t="s">
        <v>37</v>
      </c>
      <c r="C4" s="15" t="n">
        <f aca="false">입력!C27</f>
        <v>16477</v>
      </c>
      <c r="D4" s="16" t="s">
        <v>38</v>
      </c>
    </row>
    <row r="5" customFormat="false" ht="17.35" hidden="false" customHeight="false" outlineLevel="0" collapsed="false">
      <c r="B5" s="17" t="s">
        <v>39</v>
      </c>
    </row>
    <row r="6" customFormat="false" ht="26.8" hidden="false" customHeight="false" outlineLevel="0" collapsed="false">
      <c r="B6" s="18" t="s">
        <v>40</v>
      </c>
      <c r="C6" s="19" t="n">
        <f aca="false">입력!C33</f>
        <v>9429</v>
      </c>
      <c r="D6" s="20" t="s">
        <v>41</v>
      </c>
    </row>
    <row r="7" customFormat="false" ht="15" hidden="false" customHeight="false" outlineLevel="0" collapsed="false">
      <c r="B7" s="11" t="s">
        <v>42</v>
      </c>
      <c r="C7" s="21" t="n">
        <f aca="false">입력!C34</f>
        <v>-7048</v>
      </c>
      <c r="D7" s="0" t="str">
        <f aca="false">TEXT(입력!C35,"0.0%")</f>
        <v>-42.8%</v>
      </c>
    </row>
    <row r="9" customFormat="false" ht="15" hidden="false" customHeight="false" outlineLevel="0" collapsed="false">
      <c r="B9" s="22" t="s">
        <v>43</v>
      </c>
    </row>
    <row r="10" customFormat="false" ht="15" hidden="false" customHeight="false" outlineLevel="0" collapsed="false">
      <c r="B10" s="4" t="s">
        <v>44</v>
      </c>
      <c r="C10" s="10" t="n">
        <f aca="false">입력!C10</f>
        <v>8</v>
      </c>
      <c r="D10" s="16" t="s">
        <v>9</v>
      </c>
    </row>
    <row r="11" customFormat="false" ht="17.15" hidden="false" customHeight="false" outlineLevel="0" collapsed="false">
      <c r="B11" s="4" t="s">
        <v>45</v>
      </c>
      <c r="C11" s="10" t="n">
        <f aca="false">입력!C11*2/60</f>
        <v>1.66666666666667</v>
      </c>
      <c r="D11" s="16" t="s">
        <v>9</v>
      </c>
    </row>
    <row r="12" customFormat="false" ht="15" hidden="false" customHeight="false" outlineLevel="0" collapsed="false">
      <c r="B12" s="4" t="s">
        <v>46</v>
      </c>
      <c r="C12" s="10" t="n">
        <f aca="false">입력!C12</f>
        <v>1</v>
      </c>
      <c r="D12" s="16" t="s">
        <v>9</v>
      </c>
    </row>
    <row r="13" customFormat="false" ht="15" hidden="false" customHeight="false" outlineLevel="0" collapsed="false">
      <c r="B13" s="4" t="s">
        <v>13</v>
      </c>
      <c r="C13" s="10" t="n">
        <f aca="false">IF(입력!C14="예",입력!C13/60,0)</f>
        <v>1</v>
      </c>
      <c r="D13" s="16" t="s">
        <v>9</v>
      </c>
    </row>
    <row r="14" customFormat="false" ht="15" hidden="false" customHeight="false" outlineLevel="0" collapsed="false">
      <c r="B14" s="11" t="s">
        <v>47</v>
      </c>
      <c r="C14" s="23" t="n">
        <f aca="false">입력!C29</f>
        <v>11.6666666666667</v>
      </c>
      <c r="D14" s="16" t="s">
        <v>9</v>
      </c>
    </row>
    <row r="16" customFormat="false" ht="15" hidden="false" customHeight="false" outlineLevel="0" collapsed="false">
      <c r="B16" s="22" t="s">
        <v>48</v>
      </c>
    </row>
    <row r="17" customFormat="false" ht="15" hidden="false" customHeight="false" outlineLevel="0" collapsed="false">
      <c r="B17" s="4" t="s">
        <v>49</v>
      </c>
      <c r="C17" s="9" t="n">
        <f aca="false">입력!C17</f>
        <v>150000</v>
      </c>
      <c r="D17" s="16" t="s">
        <v>3</v>
      </c>
    </row>
    <row r="18" customFormat="false" ht="15" hidden="false" customHeight="false" outlineLevel="0" collapsed="false">
      <c r="B18" s="4" t="s">
        <v>50</v>
      </c>
      <c r="C18" s="9" t="n">
        <f aca="false">입력!C18</f>
        <v>200000</v>
      </c>
      <c r="D18" s="16" t="s">
        <v>3</v>
      </c>
    </row>
    <row r="19" customFormat="false" ht="17.15" hidden="false" customHeight="false" outlineLevel="0" collapsed="false">
      <c r="B19" s="4" t="s">
        <v>51</v>
      </c>
      <c r="C19" s="9" t="n">
        <f aca="false">입력!C19</f>
        <v>50000</v>
      </c>
      <c r="D19" s="16" t="s">
        <v>3</v>
      </c>
    </row>
    <row r="20" customFormat="false" ht="17.15" hidden="false" customHeight="false" outlineLevel="0" collapsed="false">
      <c r="B20" s="4" t="s">
        <v>52</v>
      </c>
      <c r="C20" s="9" t="n">
        <f aca="false">입력!C20</f>
        <v>0</v>
      </c>
      <c r="D20" s="16" t="s">
        <v>3</v>
      </c>
    </row>
    <row r="21" customFormat="false" ht="15" hidden="false" customHeight="false" outlineLevel="0" collapsed="false">
      <c r="B21" s="4" t="s">
        <v>53</v>
      </c>
      <c r="C21" s="9" t="n">
        <f aca="false">입력!C21</f>
        <v>50000</v>
      </c>
      <c r="D21" s="16" t="s">
        <v>3</v>
      </c>
    </row>
    <row r="22" customFormat="false" ht="15" hidden="false" customHeight="false" outlineLevel="0" collapsed="false">
      <c r="B22" s="4" t="s">
        <v>54</v>
      </c>
      <c r="C22" s="9" t="n">
        <f aca="false">입력!C22</f>
        <v>30000</v>
      </c>
      <c r="D22" s="16" t="s">
        <v>3</v>
      </c>
    </row>
    <row r="23" customFormat="false" ht="15" hidden="false" customHeight="false" outlineLevel="0" collapsed="false">
      <c r="B23" s="11" t="s">
        <v>55</v>
      </c>
      <c r="C23" s="24" t="n">
        <f aca="false">입력!C23</f>
        <v>480000</v>
      </c>
      <c r="D23" s="16" t="s">
        <v>3</v>
      </c>
    </row>
    <row r="25" customFormat="false" ht="15" hidden="false" customHeight="false" outlineLevel="0" collapsed="false">
      <c r="B25" s="22" t="s">
        <v>56</v>
      </c>
    </row>
    <row r="26" customFormat="false" ht="17.15" hidden="false" customHeight="false" outlineLevel="0" collapsed="false">
      <c r="B26" s="4" t="s">
        <v>57</v>
      </c>
      <c r="C26" s="9" t="n">
        <f aca="false">ROUND(입력!C31/((입력!C10+입력!C12+((입력!C11-15)*2/60)+IF(입력!C14="예",입력!C13/60,0))*입력!C7),0)</f>
        <v>9851</v>
      </c>
      <c r="D26" s="16" t="s">
        <v>3</v>
      </c>
    </row>
    <row r="27" customFormat="false" ht="15" hidden="false" customHeight="false" outlineLevel="0" collapsed="false">
      <c r="B27" s="4" t="s">
        <v>58</v>
      </c>
      <c r="C27" s="9" t="n">
        <f aca="false">ROUND(입력!C31/((입력!C10+(입력!C11*2/60)+IF(입력!C14="예",입력!C13/60,0))*입력!C7),0)</f>
        <v>10313</v>
      </c>
      <c r="D27" s="16" t="s">
        <v>3</v>
      </c>
    </row>
    <row r="28" customFormat="false" ht="17.15" hidden="false" customHeight="false" outlineLevel="0" collapsed="false">
      <c r="B28" s="4" t="s">
        <v>59</v>
      </c>
      <c r="C28" s="9" t="n">
        <f aca="false">ROUND((입력!C31+ROUND(5000000*0.75/12,0))/입력!C30,0)</f>
        <v>10646</v>
      </c>
      <c r="D28" s="16" t="s">
        <v>3</v>
      </c>
    </row>
    <row r="31" customFormat="false" ht="15" hidden="false" customHeight="false" outlineLevel="0" collapsed="false">
      <c r="B31" s="16" t="s">
        <v>60</v>
      </c>
      <c r="C31" s="25" t="n">
        <f aca="false">C4</f>
        <v>16477</v>
      </c>
    </row>
    <row r="32" customFormat="false" ht="15" hidden="false" customHeight="false" outlineLevel="0" collapsed="false">
      <c r="B32" s="16" t="s">
        <v>40</v>
      </c>
      <c r="C32" s="25" t="n">
        <f aca="false">C6</f>
        <v>9429</v>
      </c>
    </row>
    <row r="33" customFormat="false" ht="15" hidden="false" customHeight="false" outlineLevel="0" collapsed="false">
      <c r="B33" s="16" t="s">
        <v>61</v>
      </c>
      <c r="C33" s="25" t="n">
        <f aca="false">C26</f>
        <v>9851</v>
      </c>
    </row>
    <row r="34" customFormat="false" ht="15" hidden="false" customHeight="false" outlineLevel="0" collapsed="false">
      <c r="B34" s="16" t="s">
        <v>62</v>
      </c>
      <c r="C34" s="25" t="n">
        <f aca="false">C27</f>
        <v>10313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2026-03-17T03:49:03Z</dcterms:created>
  <dc:creator>openpyxl</dc:creator>
  <dc:description/>
  <dc:language>en-US</dc:language>
  <cp:lastModifiedBy/>
  <dcterms:modified xsi:type="dcterms:W3CDTF">2026-03-17T03:49:18Z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