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견적서" sheetId="1" state="visible" r:id="rId3"/>
    <sheet name="품목DB" sheetId="2" state="visible" r:id="rId4"/>
    <sheet name="견적목록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<sst xmlns="http://schemas.openxmlformats.org/spreadsheetml/2006/main" count="146" uniqueCount="107">
  <si>
    <t xml:space="preserve">견 적 서</t>
  </si>
  <si>
    <t xml:space="preserve">견적번호</t>
  </si>
  <si>
    <t xml:space="preserve">Q-2026-001</t>
  </si>
  <si>
    <t xml:space="preserve">견적일</t>
  </si>
  <si>
    <t xml:space="preserve">유효기간</t>
  </si>
  <si>
    <r>
      <rPr>
        <sz val="10"/>
        <color rgb="FF0000CC"/>
        <rFont val="맑은 고딕"/>
        <family val="0"/>
        <charset val="1"/>
      </rPr>
      <t xml:space="preserve">30</t>
    </r>
    <r>
      <rPr>
        <sz val="10"/>
        <color rgb="FF0000CC"/>
        <rFont val="Noto Sans CJK SC"/>
        <family val="2"/>
      </rPr>
      <t xml:space="preserve">일</t>
    </r>
  </si>
  <si>
    <t xml:space="preserve">고객사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</si>
  <si>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</t>
    </r>
    <r>
      <rPr>
        <sz val="10"/>
        <color rgb="FF0000CC"/>
        <rFont val="Noto Sans CJK SC"/>
        <family val="2"/>
      </rPr>
      <t xml:space="preserve">테크솔루션</t>
    </r>
  </si>
  <si>
    <t xml:space="preserve">담당자</t>
  </si>
  <si>
    <t xml:space="preserve">김기술 이사</t>
  </si>
  <si>
    <t xml:space="preserve">No</t>
  </si>
  <si>
    <t xml:space="preserve">품목코드</t>
  </si>
  <si>
    <t xml:space="preserve">품명</t>
  </si>
  <si>
    <t xml:space="preserve">규격</t>
  </si>
  <si>
    <t xml:space="preserve">수량</t>
  </si>
  <si>
    <t xml:space="preserve">단위</t>
  </si>
  <si>
    <t xml:space="preserve">단가</t>
  </si>
  <si>
    <t xml:space="preserve">할인율</t>
  </si>
  <si>
    <t xml:space="preserve">공급가액</t>
  </si>
  <si>
    <r>
      <rPr>
        <b val="true"/>
        <sz val="10"/>
        <color rgb="FFFFFFFF"/>
        <rFont val="Noto Sans CJK SC"/>
        <family val="2"/>
      </rPr>
      <t xml:space="preserve">합계</t>
    </r>
    <r>
      <rPr>
        <b val="true"/>
        <sz val="10"/>
        <color rgb="FFFFFFFF"/>
        <rFont val="맑은 고딕"/>
        <family val="0"/>
        <charset val="1"/>
      </rPr>
      <t xml:space="preserve">(VAT</t>
    </r>
    <r>
      <rPr>
        <b val="true"/>
        <sz val="10"/>
        <color rgb="FFFFFFFF"/>
        <rFont val="Noto Sans CJK SC"/>
        <family val="2"/>
      </rPr>
      <t xml:space="preserve">포함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</si>
  <si>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P001</t>
  </si>
  <si>
    <t xml:space="preserve">P002</t>
  </si>
  <si>
    <t xml:space="preserve">P003</t>
  </si>
  <si>
    <t xml:space="preserve">P011</t>
  </si>
  <si>
    <t xml:space="preserve">P009</t>
  </si>
  <si>
    <t xml:space="preserve">소 계</t>
  </si>
  <si>
    <r>
      <rPr>
        <b val="true"/>
        <sz val="10"/>
        <color rgb="FF1B2A4A"/>
        <rFont val="Noto Sans CJK SC"/>
        <family val="2"/>
      </rPr>
      <t xml:space="preserve">부가세</t>
    </r>
    <r>
      <rPr>
        <b val="true"/>
        <sz val="10"/>
        <color rgb="FF1B2A4A"/>
        <rFont val="맑은 고딕"/>
        <family val="0"/>
        <charset val="1"/>
      </rPr>
      <t xml:space="preserve">(10%)</t>
    </r>
  </si>
  <si>
    <t xml:space="preserve">합계금액</t>
  </si>
  <si>
    <t xml:space="preserve">비고</t>
  </si>
  <si>
    <t xml:space="preserve">📦 품목 데이터베이스</t>
  </si>
  <si>
    <t xml:space="preserve">표준단가</t>
  </si>
  <si>
    <t xml:space="preserve">카테고리</t>
  </si>
  <si>
    <t xml:space="preserve">웹사이트 디자인</t>
  </si>
  <si>
    <r>
      <rPr>
        <sz val="10"/>
        <color rgb="FF0000CC"/>
        <rFont val="Noto Sans CJK SC"/>
        <family val="2"/>
      </rPr>
      <t xml:space="preserve">메인</t>
    </r>
    <r>
      <rPr>
        <sz val="10"/>
        <color rgb="FF0000CC"/>
        <rFont val="맑은 고딕"/>
        <family val="0"/>
        <charset val="1"/>
      </rPr>
      <t xml:space="preserve">+</t>
    </r>
    <r>
      <rPr>
        <sz val="10"/>
        <color rgb="FF0000CC"/>
        <rFont val="Noto Sans CJK SC"/>
        <family val="2"/>
      </rPr>
      <t xml:space="preserve">서브 </t>
    </r>
    <r>
      <rPr>
        <sz val="10"/>
        <color rgb="FF0000CC"/>
        <rFont val="맑은 고딕"/>
        <family val="0"/>
        <charset val="1"/>
      </rPr>
      <t xml:space="preserve">5P</t>
    </r>
  </si>
  <si>
    <t xml:space="preserve">건</t>
  </si>
  <si>
    <t xml:space="preserve">디자인</t>
  </si>
  <si>
    <t xml:space="preserve">반응형 포함</t>
  </si>
  <si>
    <t xml:space="preserve">반응형 코딩</t>
  </si>
  <si>
    <t xml:space="preserve">HTML/CSS/JS</t>
  </si>
  <si>
    <t xml:space="preserve">개발</t>
  </si>
  <si>
    <t xml:space="preserve">크로스브라우저</t>
  </si>
  <si>
    <r>
      <rPr>
        <sz val="10"/>
        <color rgb="FF0000CC"/>
        <rFont val="맑은 고딕"/>
        <family val="0"/>
        <charset val="1"/>
      </rPr>
      <t xml:space="preserve">CMS </t>
    </r>
    <r>
      <rPr>
        <sz val="10"/>
        <color rgb="FF0000CC"/>
        <rFont val="Noto Sans CJK SC"/>
        <family val="2"/>
      </rPr>
      <t xml:space="preserve">개발</t>
    </r>
  </si>
  <si>
    <t xml:space="preserve">워드프레스</t>
  </si>
  <si>
    <t xml:space="preserve">관리자 페이지</t>
  </si>
  <si>
    <t xml:space="preserve">P004</t>
  </si>
  <si>
    <t xml:space="preserve">모바일앱 디자인</t>
  </si>
  <si>
    <t xml:space="preserve">iOS+Android</t>
  </si>
  <si>
    <r>
      <rPr>
        <sz val="10"/>
        <color rgb="FF0000CC"/>
        <rFont val="맑은 고딕"/>
        <family val="0"/>
        <charset val="1"/>
      </rPr>
      <t xml:space="preserve">2</t>
    </r>
    <r>
      <rPr>
        <sz val="10"/>
        <color rgb="FF0000CC"/>
        <rFont val="Noto Sans CJK SC"/>
        <family val="2"/>
      </rPr>
      <t xml:space="preserve">플랫폼</t>
    </r>
  </si>
  <si>
    <t xml:space="preserve">P005</t>
  </si>
  <si>
    <r>
      <rPr>
        <sz val="10"/>
        <color rgb="FF0000CC"/>
        <rFont val="맑은 고딕"/>
        <family val="0"/>
        <charset val="1"/>
      </rPr>
      <t xml:space="preserve">API </t>
    </r>
    <r>
      <rPr>
        <sz val="10"/>
        <color rgb="FF0000CC"/>
        <rFont val="Noto Sans CJK SC"/>
        <family val="2"/>
      </rPr>
      <t xml:space="preserve">개발</t>
    </r>
  </si>
  <si>
    <t xml:space="preserve">RESTful</t>
  </si>
  <si>
    <t xml:space="preserve">문서 포함</t>
  </si>
  <si>
    <t xml:space="preserve">P006</t>
  </si>
  <si>
    <r>
      <rPr>
        <sz val="10"/>
        <color rgb="FF0000CC"/>
        <rFont val="맑은 고딕"/>
        <family val="0"/>
        <charset val="1"/>
      </rPr>
      <t xml:space="preserve">DB </t>
    </r>
    <r>
      <rPr>
        <sz val="10"/>
        <color rgb="FF0000CC"/>
        <rFont val="Noto Sans CJK SC"/>
        <family val="2"/>
      </rPr>
      <t xml:space="preserve">설계</t>
    </r>
  </si>
  <si>
    <t xml:space="preserve">MySQL/PostgreSQL</t>
  </si>
  <si>
    <r>
      <rPr>
        <sz val="10"/>
        <color rgb="FF0000CC"/>
        <rFont val="맑은 고딕"/>
        <family val="0"/>
        <charset val="1"/>
      </rPr>
      <t xml:space="preserve">ERD </t>
    </r>
    <r>
      <rPr>
        <sz val="10"/>
        <color rgb="FF0000CC"/>
        <rFont val="Noto Sans CJK SC"/>
        <family val="2"/>
      </rPr>
      <t xml:space="preserve">포함</t>
    </r>
  </si>
  <si>
    <t xml:space="preserve">P007</t>
  </si>
  <si>
    <r>
      <rPr>
        <sz val="10"/>
        <color rgb="FF0000CC"/>
        <rFont val="맑은 고딕"/>
        <family val="0"/>
        <charset val="1"/>
      </rPr>
      <t xml:space="preserve">SEO </t>
    </r>
    <r>
      <rPr>
        <sz val="10"/>
        <color rgb="FF0000CC"/>
        <rFont val="Noto Sans CJK SC"/>
        <family val="2"/>
      </rPr>
      <t xml:space="preserve">최적화</t>
    </r>
  </si>
  <si>
    <t xml:space="preserve">기본 패키지</t>
  </si>
  <si>
    <t xml:space="preserve">월</t>
  </si>
  <si>
    <t xml:space="preserve">마케팅</t>
  </si>
  <si>
    <r>
      <rPr>
        <sz val="10"/>
        <color rgb="FF0000CC"/>
        <rFont val="맑은 고딕"/>
        <family val="0"/>
        <charset val="1"/>
      </rPr>
      <t xml:space="preserve">3</t>
    </r>
    <r>
      <rPr>
        <sz val="10"/>
        <color rgb="FF0000CC"/>
        <rFont val="Noto Sans CJK SC"/>
        <family val="2"/>
      </rPr>
      <t xml:space="preserve">개월 단위</t>
    </r>
  </si>
  <si>
    <t xml:space="preserve">P008</t>
  </si>
  <si>
    <t xml:space="preserve">콘텐츠 마케팅</t>
  </si>
  <si>
    <t xml:space="preserve">블로그 운영</t>
  </si>
  <si>
    <r>
      <rPr>
        <sz val="10"/>
        <color rgb="FF0000CC"/>
        <rFont val="Noto Sans CJK SC"/>
        <family val="2"/>
      </rPr>
      <t xml:space="preserve">월 </t>
    </r>
    <r>
      <rPr>
        <sz val="10"/>
        <color rgb="FF0000CC"/>
        <rFont val="맑은 고딕"/>
        <family val="0"/>
        <charset val="1"/>
      </rPr>
      <t xml:space="preserve">8</t>
    </r>
    <r>
      <rPr>
        <sz val="10"/>
        <color rgb="FF0000CC"/>
        <rFont val="Noto Sans CJK SC"/>
        <family val="2"/>
      </rPr>
      <t xml:space="preserve">건</t>
    </r>
  </si>
  <si>
    <t xml:space="preserve">서버 호스팅</t>
  </si>
  <si>
    <t xml:space="preserve">클라우드</t>
  </si>
  <si>
    <t xml:space="preserve">년</t>
  </si>
  <si>
    <t xml:space="preserve">인프라</t>
  </si>
  <si>
    <t xml:space="preserve">AWS/GCP</t>
  </si>
  <si>
    <t xml:space="preserve">P010</t>
  </si>
  <si>
    <t xml:space="preserve">유지보수</t>
  </si>
  <si>
    <t xml:space="preserve">월간 정기</t>
  </si>
  <si>
    <t xml:space="preserve">지원</t>
  </si>
  <si>
    <t xml:space="preserve">긴급 대응 포함</t>
  </si>
  <si>
    <t xml:space="preserve">도메인 등록</t>
  </si>
  <si>
    <r>
      <rPr>
        <sz val="10"/>
        <color rgb="FF0000CC"/>
        <rFont val="맑은 고딕"/>
        <family val="0"/>
        <charset val="1"/>
      </rPr>
      <t xml:space="preserve">.com 1</t>
    </r>
    <r>
      <rPr>
        <sz val="10"/>
        <color rgb="FF0000CC"/>
        <rFont val="Noto Sans CJK SC"/>
        <family val="2"/>
      </rPr>
      <t xml:space="preserve">년</t>
    </r>
  </si>
  <si>
    <t xml:space="preserve">P012</t>
  </si>
  <si>
    <r>
      <rPr>
        <sz val="10"/>
        <color rgb="FF0000CC"/>
        <rFont val="맑은 고딕"/>
        <family val="0"/>
        <charset val="1"/>
      </rPr>
      <t xml:space="preserve">SSL </t>
    </r>
    <r>
      <rPr>
        <sz val="10"/>
        <color rgb="FF0000CC"/>
        <rFont val="Noto Sans CJK SC"/>
        <family val="2"/>
      </rPr>
      <t xml:space="preserve">인증서</t>
    </r>
  </si>
  <si>
    <t xml:space="preserve">와일드카드</t>
  </si>
  <si>
    <r>
      <rPr>
        <sz val="10"/>
        <color rgb="FF0000CC"/>
        <rFont val="맑은 고딕"/>
        <family val="0"/>
        <charset val="1"/>
      </rPr>
      <t xml:space="preserve">Let's Encrypt </t>
    </r>
    <r>
      <rPr>
        <sz val="10"/>
        <color rgb="FF0000CC"/>
        <rFont val="Noto Sans CJK SC"/>
        <family val="2"/>
      </rPr>
      <t xml:space="preserve">무료 대안</t>
    </r>
  </si>
  <si>
    <t xml:space="preserve">P013</t>
  </si>
  <si>
    <t xml:space="preserve">로고 디자인</t>
  </si>
  <si>
    <t xml:space="preserve">CI/BI</t>
  </si>
  <si>
    <r>
      <rPr>
        <sz val="10"/>
        <color rgb="FF0000CC"/>
        <rFont val="맑은 고딕"/>
        <family val="0"/>
        <charset val="1"/>
      </rPr>
      <t xml:space="preserve">3</t>
    </r>
    <r>
      <rPr>
        <sz val="10"/>
        <color rgb="FF0000CC"/>
        <rFont val="Noto Sans CJK SC"/>
        <family val="2"/>
      </rPr>
      <t xml:space="preserve">안 제시</t>
    </r>
  </si>
  <si>
    <t xml:space="preserve">P014</t>
  </si>
  <si>
    <t xml:space="preserve">브랜딩 패키지</t>
  </si>
  <si>
    <r>
      <rPr>
        <sz val="10"/>
        <color rgb="FF0000CC"/>
        <rFont val="맑은 고딕"/>
        <family val="0"/>
        <charset val="1"/>
      </rPr>
      <t xml:space="preserve">CI+</t>
    </r>
    <r>
      <rPr>
        <sz val="10"/>
        <color rgb="FF0000CC"/>
        <rFont val="Noto Sans CJK SC"/>
        <family val="2"/>
      </rPr>
      <t xml:space="preserve">명함</t>
    </r>
    <r>
      <rPr>
        <sz val="10"/>
        <color rgb="FF0000CC"/>
        <rFont val="맑은 고딕"/>
        <family val="0"/>
        <charset val="1"/>
      </rPr>
      <t xml:space="preserve">+</t>
    </r>
    <r>
      <rPr>
        <sz val="10"/>
        <color rgb="FF0000CC"/>
        <rFont val="Noto Sans CJK SC"/>
        <family val="2"/>
      </rPr>
      <t xml:space="preserve">봉투</t>
    </r>
  </si>
  <si>
    <t xml:space="preserve">인쇄비 별도</t>
  </si>
  <si>
    <t xml:space="preserve">P015</t>
  </si>
  <si>
    <r>
      <rPr>
        <sz val="10"/>
        <color rgb="FF0000CC"/>
        <rFont val="Noto Sans CJK SC"/>
        <family val="2"/>
      </rPr>
      <t xml:space="preserve">교육</t>
    </r>
    <r>
      <rPr>
        <sz val="10"/>
        <color rgb="FF0000CC"/>
        <rFont val="맑은 고딕"/>
        <family val="0"/>
        <charset val="1"/>
      </rPr>
      <t xml:space="preserve">/</t>
    </r>
    <r>
      <rPr>
        <sz val="10"/>
        <color rgb="FF0000CC"/>
        <rFont val="Noto Sans CJK SC"/>
        <family val="2"/>
      </rPr>
      <t xml:space="preserve">컨설팅</t>
    </r>
  </si>
  <si>
    <t xml:space="preserve">현장 교육</t>
  </si>
  <si>
    <t xml:space="preserve">일</t>
  </si>
  <si>
    <r>
      <rPr>
        <sz val="10"/>
        <color rgb="FF0000CC"/>
        <rFont val="Noto Sans CJK SC"/>
        <family val="2"/>
      </rPr>
      <t xml:space="preserve">강사 </t>
    </r>
    <r>
      <rPr>
        <sz val="10"/>
        <color rgb="FF0000CC"/>
        <rFont val="맑은 고딕"/>
        <family val="0"/>
        <charset val="1"/>
      </rPr>
      <t xml:space="preserve">1</t>
    </r>
    <r>
      <rPr>
        <sz val="10"/>
        <color rgb="FF0000CC"/>
        <rFont val="Noto Sans CJK SC"/>
        <family val="2"/>
      </rPr>
      <t xml:space="preserve">인 기준</t>
    </r>
  </si>
  <si>
    <t xml:space="preserve">📋 견적 현황 관리</t>
  </si>
  <si>
    <t xml:space="preserve">견적금액</t>
  </si>
  <si>
    <t xml:space="preserve">상태</t>
  </si>
  <si>
    <t xml:space="preserve">수주일</t>
  </si>
  <si>
    <t xml:space="preserve">수주금액</t>
  </si>
  <si>
    <t xml:space="preserve">발송</t>
  </si>
  <si>
    <t xml:space="preserve">요약</t>
  </si>
  <si>
    <t xml:space="preserve">총 견적 건수</t>
  </si>
  <si>
    <t xml:space="preserve">총 견적 금액</t>
  </si>
  <si>
    <t xml:space="preserve">수주 건수</t>
  </si>
  <si>
    <t xml:space="preserve">수주 금액</t>
  </si>
  <si>
    <t xml:space="preserve">수주율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</si>
</sst>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#,##0"/>
    <numFmt numFmtId="167" formatCode="0.0%"/>
    <numFmt numFmtId="168" formatCode="#,##0\원"/>
    <numFmt numFmtId="169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B2A4A"/>
      <name val="Noto Sans CJK SC"/>
      <family val="2"/>
    </font>
    <font>
      <sz val="10"/>
      <color rgb="FF404040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0"/>
      <color rgb="FF1B2A4A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1"/>
      <color rgb="FF1B2A4A"/>
      <name val="Noto Sans CJK SC"/>
      <family val="2"/>
    </font>
    <font>
      <b val="true"/>
      <sz val="14"/>
      <color rgb="FF1B2A4A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4"/>
      <color rgb="FF1B2A4A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F2F9"/>
      </patternFill>
    </fill>
    <fill>
      <patternFill patternType="solid">
        <fgColor rgb="FFFFF2CC"/>
        <bgColor rgb="FFFCE4EC"/>
      </patternFill>
    </fill>
    <fill>
      <patternFill patternType="solid">
        <fgColor rgb="FFD6E4F0"/>
        <bgColor rgb="FFE0E0E0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0E0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2EFDA"/>
        </patternFill>
      </fill>
    </dxf>
    <dxf>
      <fill>
        <patternFill>
          <bgColor rgb="FFFCE4EC"/>
        </patternFill>
      </fill>
    </dxf>
    <dxf>
      <fill>
        <patternFill>
          <bgColor rgb="FFE0E0E0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E0E0E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0"/>
    <col collapsed="false" customWidth="true" hidden="false" outlineLevel="0" max="4" min="4" style="0" width="18"/>
    <col collapsed="false" customWidth="true" hidden="false" outlineLevel="0" max="5" min="5" style="0" width="10"/>
    <col collapsed="false" customWidth="true" hidden="false" outlineLevel="0" max="6" min="6" style="0" width="7"/>
    <col collapsed="false" customWidth="true" hidden="false" outlineLevel="0" max="7" min="7" style="0" width="6"/>
    <col collapsed="false" customWidth="true" hidden="false" outlineLevel="0" max="8" min="8" style="0" width="13"/>
    <col collapsed="false" customWidth="true" hidden="false" outlineLevel="0" max="9" min="9" style="0" width="8"/>
    <col collapsed="false" customWidth="true" hidden="false" outlineLevel="0" max="11" min="10" style="0" width="14"/>
  </cols>
  <sheetData>
    <row r="2" customFormat="false" ht="30.5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4" customFormat="false" ht="23.85" hidden="false" customHeight="false" outlineLevel="0" collapsed="false">
      <c r="B4" s="2" t="s">
        <v>1</v>
      </c>
      <c r="C4" s="3" t="s">
        <v>2</v>
      </c>
      <c r="E4" s="2" t="s">
        <v>3</v>
      </c>
      <c r="F4" s="4" t="n">
        <v>46094</v>
      </c>
      <c r="H4" s="2" t="s">
        <v>4</v>
      </c>
      <c r="I4" s="3" t="s">
        <v>5</v>
      </c>
    </row>
    <row r="6" customFormat="false" ht="29.85" hidden="false" customHeight="false" outlineLevel="0" collapsed="false">
      <c r="B6" s="5" t="s">
        <v>6</v>
      </c>
      <c r="C6" s="6" t="s">
        <v>7</v>
      </c>
      <c r="D6" s="6"/>
      <c r="E6" s="6"/>
      <c r="F6" s="5" t="s">
        <v>8</v>
      </c>
      <c r="G6" s="7" t="s">
        <v>9</v>
      </c>
      <c r="H6" s="7"/>
      <c r="I6" s="7"/>
      <c r="J6" s="7"/>
    </row>
    <row r="8" customFormat="false" ht="15" hidden="false" customHeight="false" outlineLevel="0" collapsed="false">
      <c r="B8" s="8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</row>
    <row r="9" customFormat="false" ht="26.85" hidden="false" customHeight="false" outlineLevel="0" collapsed="false">
      <c r="B9" s="10" t="n">
        <v>1</v>
      </c>
      <c r="C9" s="11" t="s">
        <v>20</v>
      </c>
      <c r="D9" s="12" t="str">
        <f aca="false">IFERROR(VLOOKUP(C9,품목DB!B5:H54,2,FALSE()),"")</f>
        <v>웹사이트 디자인</v>
      </c>
      <c r="E9" s="10" t="str">
        <f aca="false">IFERROR(VLOOKUP(C9,품목DB!B5:H54,3,FALSE()),"")</f>
        <v>메인+서브 5P</v>
      </c>
      <c r="F9" s="11" t="n">
        <v>1</v>
      </c>
      <c r="G9" s="10" t="str">
        <f aca="false">IFERROR(VLOOKUP(C9,품목DB!B5:H54,4,FALSE()),"")</f>
        <v>건</v>
      </c>
      <c r="H9" s="13" t="n">
        <f aca="false">IFERROR(VLOOKUP(C9,품목DB!B5:H54,5,FALSE()),"")</f>
        <v>3000000</v>
      </c>
      <c r="I9" s="14" t="n">
        <v>0</v>
      </c>
      <c r="J9" s="15" t="n">
        <f aca="false">IF(OR(F9="",H9=""),"",ROUND(F9*H9*(1-I9),0))</f>
        <v>3000000</v>
      </c>
      <c r="K9" s="15" t="n">
        <f aca="false">IF(J9="","",ROUND(J9*1.1,0))</f>
        <v>3300000</v>
      </c>
    </row>
    <row r="10" customFormat="false" ht="23.85" hidden="false" customHeight="false" outlineLevel="0" collapsed="false">
      <c r="B10" s="16" t="n">
        <v>2</v>
      </c>
      <c r="C10" s="17" t="s">
        <v>21</v>
      </c>
      <c r="D10" s="18" t="str">
        <f aca="false">IFERROR(VLOOKUP(C10,품목DB!B5:H54,2,FALSE()),"")</f>
        <v>반응형 코딩</v>
      </c>
      <c r="E10" s="16" t="str">
        <f aca="false">IFERROR(VLOOKUP(C10,품목DB!B5:H54,3,FALSE()),"")</f>
        <v>HTML/CSS/JS</v>
      </c>
      <c r="F10" s="17" t="n">
        <v>1</v>
      </c>
      <c r="G10" s="16" t="str">
        <f aca="false">IFERROR(VLOOKUP(C10,품목DB!B5:H54,4,FALSE()),"")</f>
        <v>건</v>
      </c>
      <c r="H10" s="19" t="n">
        <f aca="false">IFERROR(VLOOKUP(C10,품목DB!B5:H54,5,FALSE()),"")</f>
        <v>2000000</v>
      </c>
      <c r="I10" s="20" t="n">
        <v>0</v>
      </c>
      <c r="J10" s="21" t="n">
        <f aca="false">IF(OR(F10="",H10=""),"",ROUND(F10*H10*(1-I10),0))</f>
        <v>2000000</v>
      </c>
      <c r="K10" s="21" t="n">
        <f aca="false">IF(J10="","",ROUND(J10*1.1,0))</f>
        <v>2200000</v>
      </c>
    </row>
    <row r="11" customFormat="false" ht="15" hidden="false" customHeight="false" outlineLevel="0" collapsed="false">
      <c r="B11" s="10" t="n">
        <v>3</v>
      </c>
      <c r="C11" s="11" t="s">
        <v>22</v>
      </c>
      <c r="D11" s="12" t="str">
        <f aca="false">IFERROR(VLOOKUP(C11,품목DB!B5:H54,2,FALSE()),"")</f>
        <v>CMS 개발</v>
      </c>
      <c r="E11" s="10" t="str">
        <f aca="false">IFERROR(VLOOKUP(C11,품목DB!B5:H54,3,FALSE()),"")</f>
        <v>워드프레스</v>
      </c>
      <c r="F11" s="11" t="n">
        <v>1</v>
      </c>
      <c r="G11" s="10" t="str">
        <f aca="false">IFERROR(VLOOKUP(C11,품목DB!B5:H54,4,FALSE()),"")</f>
        <v>건</v>
      </c>
      <c r="H11" s="13" t="n">
        <f aca="false">IFERROR(VLOOKUP(C11,품목DB!B5:H54,5,FALSE()),"")</f>
        <v>1500000</v>
      </c>
      <c r="I11" s="14" t="n">
        <v>0.1</v>
      </c>
      <c r="J11" s="15" t="n">
        <f aca="false">IF(OR(F11="",H11=""),"",ROUND(F11*H11*(1-I11),0))</f>
        <v>1350000</v>
      </c>
      <c r="K11" s="15" t="n">
        <f aca="false">IF(J11="","",ROUND(J11*1.1,0))</f>
        <v>1485000</v>
      </c>
    </row>
    <row r="12" customFormat="false" ht="15" hidden="false" customHeight="false" outlineLevel="0" collapsed="false">
      <c r="B12" s="16" t="n">
        <v>4</v>
      </c>
      <c r="C12" s="17" t="s">
        <v>23</v>
      </c>
      <c r="D12" s="18" t="str">
        <f aca="false">IFERROR(VLOOKUP(C12,품목DB!B5:H54,2,FALSE()),"")</f>
        <v>도메인 등록</v>
      </c>
      <c r="E12" s="16" t="str">
        <f aca="false">IFERROR(VLOOKUP(C12,품목DB!B5:H54,3,FALSE()),"")</f>
        <v>.com 1년</v>
      </c>
      <c r="F12" s="17" t="n">
        <v>1</v>
      </c>
      <c r="G12" s="16" t="str">
        <f aca="false">IFERROR(VLOOKUP(C12,품목DB!B5:H54,4,FALSE()),"")</f>
        <v>건</v>
      </c>
      <c r="H12" s="19" t="n">
        <f aca="false">IFERROR(VLOOKUP(C12,품목DB!B5:H54,5,FALSE()),"")</f>
        <v>15000</v>
      </c>
      <c r="I12" s="20" t="n">
        <v>0</v>
      </c>
      <c r="J12" s="21" t="n">
        <f aca="false">IF(OR(F12="",H12=""),"",ROUND(F12*H12*(1-I12),0))</f>
        <v>15000</v>
      </c>
      <c r="K12" s="21" t="n">
        <f aca="false">IF(J12="","",ROUND(J12*1.1,0))</f>
        <v>16500</v>
      </c>
    </row>
    <row r="13" customFormat="false" ht="15" hidden="false" customHeight="false" outlineLevel="0" collapsed="false">
      <c r="B13" s="10" t="n">
        <v>5</v>
      </c>
      <c r="C13" s="11" t="s">
        <v>24</v>
      </c>
      <c r="D13" s="12" t="str">
        <f aca="false">IFERROR(VLOOKUP(C13,품목DB!B5:H54,2,FALSE()),"")</f>
        <v>서버 호스팅</v>
      </c>
      <c r="E13" s="10" t="str">
        <f aca="false">IFERROR(VLOOKUP(C13,품목DB!B5:H54,3,FALSE()),"")</f>
        <v>클라우드</v>
      </c>
      <c r="F13" s="11" t="n">
        <v>1</v>
      </c>
      <c r="G13" s="10" t="str">
        <f aca="false">IFERROR(VLOOKUP(C13,품목DB!B5:H54,4,FALSE()),"")</f>
        <v>년</v>
      </c>
      <c r="H13" s="13" t="n">
        <f aca="false">IFERROR(VLOOKUP(C13,품목DB!B5:H54,5,FALSE()),"")</f>
        <v>1200000</v>
      </c>
      <c r="I13" s="14" t="n">
        <v>0</v>
      </c>
      <c r="J13" s="15" t="n">
        <f aca="false">IF(OR(F13="",H13=""),"",ROUND(F13*H13*(1-I13),0))</f>
        <v>1200000</v>
      </c>
      <c r="K13" s="15" t="n">
        <f aca="false">IF(J13="","",ROUND(J13*1.1,0))</f>
        <v>1320000</v>
      </c>
    </row>
    <row r="14" customFormat="false" ht="15" hidden="false" customHeight="false" outlineLevel="0" collapsed="false">
      <c r="B14" s="16" t="n">
        <v>6</v>
      </c>
      <c r="C14" s="17"/>
      <c r="D14" s="18" t="str">
        <f aca="false">IFERROR(VLOOKUP(C14,품목DB!B5:H54,2,FALSE()),"")</f>
        <v/>
      </c>
      <c r="E14" s="16" t="str">
        <f aca="false">IFERROR(VLOOKUP(C14,품목DB!B5:H54,3,FALSE()),"")</f>
        <v/>
      </c>
      <c r="F14" s="17"/>
      <c r="G14" s="16" t="str">
        <f aca="false">IFERROR(VLOOKUP(C14,품목DB!B5:H54,4,FALSE()),"")</f>
        <v/>
      </c>
      <c r="H14" s="19" t="str">
        <f aca="false">IFERROR(VLOOKUP(C14,품목DB!B5:H54,5,FALSE()),"")</f>
        <v/>
      </c>
      <c r="I14" s="20" t="n">
        <v>0</v>
      </c>
      <c r="J14" s="21" t="str">
        <f aca="false">IF(OR(F14="",H14=""),"",ROUND(F14*H14*(1-I14),0))</f>
        <v/>
      </c>
      <c r="K14" s="21" t="str">
        <f aca="false">IF(J14="","",ROUND(J14*1.1,0))</f>
        <v/>
      </c>
    </row>
    <row r="15" customFormat="false" ht="15" hidden="false" customHeight="false" outlineLevel="0" collapsed="false">
      <c r="B15" s="10" t="n">
        <v>7</v>
      </c>
      <c r="C15" s="11"/>
      <c r="D15" s="12" t="str">
        <f aca="false">IFERROR(VLOOKUP(C15,품목DB!B5:H54,2,FALSE()),"")</f>
        <v/>
      </c>
      <c r="E15" s="10" t="str">
        <f aca="false">IFERROR(VLOOKUP(C15,품목DB!B5:H54,3,FALSE()),"")</f>
        <v/>
      </c>
      <c r="F15" s="11"/>
      <c r="G15" s="10" t="str">
        <f aca="false">IFERROR(VLOOKUP(C15,품목DB!B5:H54,4,FALSE()),"")</f>
        <v/>
      </c>
      <c r="H15" s="13" t="str">
        <f aca="false">IFERROR(VLOOKUP(C15,품목DB!B5:H54,5,FALSE()),"")</f>
        <v/>
      </c>
      <c r="I15" s="14" t="n">
        <v>0</v>
      </c>
      <c r="J15" s="15" t="str">
        <f aca="false">IF(OR(F15="",H15=""),"",ROUND(F15*H15*(1-I15),0))</f>
        <v/>
      </c>
      <c r="K15" s="15" t="str">
        <f aca="false">IF(J15="","",ROUND(J15*1.1,0))</f>
        <v/>
      </c>
    </row>
    <row r="16" customFormat="false" ht="15" hidden="false" customHeight="false" outlineLevel="0" collapsed="false">
      <c r="B16" s="16" t="n">
        <v>8</v>
      </c>
      <c r="C16" s="17"/>
      <c r="D16" s="18" t="str">
        <f aca="false">IFERROR(VLOOKUP(C16,품목DB!B5:H54,2,FALSE()),"")</f>
        <v/>
      </c>
      <c r="E16" s="16" t="str">
        <f aca="false">IFERROR(VLOOKUP(C16,품목DB!B5:H54,3,FALSE()),"")</f>
        <v/>
      </c>
      <c r="F16" s="17"/>
      <c r="G16" s="16" t="str">
        <f aca="false">IFERROR(VLOOKUP(C16,품목DB!B5:H54,4,FALSE()),"")</f>
        <v/>
      </c>
      <c r="H16" s="19" t="str">
        <f aca="false">IFERROR(VLOOKUP(C16,품목DB!B5:H54,5,FALSE()),"")</f>
        <v/>
      </c>
      <c r="I16" s="20" t="n">
        <v>0</v>
      </c>
      <c r="J16" s="21" t="str">
        <f aca="false">IF(OR(F16="",H16=""),"",ROUND(F16*H16*(1-I16),0))</f>
        <v/>
      </c>
      <c r="K16" s="21" t="str">
        <f aca="false">IF(J16="","",ROUND(J16*1.1,0))</f>
        <v/>
      </c>
    </row>
    <row r="17" customFormat="false" ht="15" hidden="false" customHeight="false" outlineLevel="0" collapsed="false">
      <c r="B17" s="10" t="n">
        <v>9</v>
      </c>
      <c r="C17" s="11"/>
      <c r="D17" s="12" t="str">
        <f aca="false">IFERROR(VLOOKUP(C17,품목DB!B5:H54,2,FALSE()),"")</f>
        <v/>
      </c>
      <c r="E17" s="10" t="str">
        <f aca="false">IFERROR(VLOOKUP(C17,품목DB!B5:H54,3,FALSE()),"")</f>
        <v/>
      </c>
      <c r="F17" s="11"/>
      <c r="G17" s="10" t="str">
        <f aca="false">IFERROR(VLOOKUP(C17,품목DB!B5:H54,4,FALSE()),"")</f>
        <v/>
      </c>
      <c r="H17" s="13" t="str">
        <f aca="false">IFERROR(VLOOKUP(C17,품목DB!B5:H54,5,FALSE()),"")</f>
        <v/>
      </c>
      <c r="I17" s="14" t="n">
        <v>0</v>
      </c>
      <c r="J17" s="15" t="str">
        <f aca="false">IF(OR(F17="",H17=""),"",ROUND(F17*H17*(1-I17),0))</f>
        <v/>
      </c>
      <c r="K17" s="15" t="str">
        <f aca="false">IF(J17="","",ROUND(J17*1.1,0))</f>
        <v/>
      </c>
    </row>
    <row r="18" customFormat="false" ht="15" hidden="false" customHeight="false" outlineLevel="0" collapsed="false">
      <c r="B18" s="16" t="n">
        <v>10</v>
      </c>
      <c r="C18" s="17"/>
      <c r="D18" s="18" t="str">
        <f aca="false">IFERROR(VLOOKUP(C18,품목DB!B5:H54,2,FALSE()),"")</f>
        <v/>
      </c>
      <c r="E18" s="16" t="str">
        <f aca="false">IFERROR(VLOOKUP(C18,품목DB!B5:H54,3,FALSE()),"")</f>
        <v/>
      </c>
      <c r="F18" s="17"/>
      <c r="G18" s="16" t="str">
        <f aca="false">IFERROR(VLOOKUP(C18,품목DB!B5:H54,4,FALSE()),"")</f>
        <v/>
      </c>
      <c r="H18" s="19" t="str">
        <f aca="false">IFERROR(VLOOKUP(C18,품목DB!B5:H54,5,FALSE()),"")</f>
        <v/>
      </c>
      <c r="I18" s="20" t="n">
        <v>0</v>
      </c>
      <c r="J18" s="21" t="str">
        <f aca="false">IF(OR(F18="",H18=""),"",ROUND(F18*H18*(1-I18),0))</f>
        <v/>
      </c>
      <c r="K18" s="21" t="str">
        <f aca="false">IF(J18="","",ROUND(J18*1.1,0))</f>
        <v/>
      </c>
    </row>
    <row r="19" customFormat="false" ht="15" hidden="false" customHeight="false" outlineLevel="0" collapsed="false">
      <c r="B19" s="10" t="n">
        <v>11</v>
      </c>
      <c r="C19" s="11"/>
      <c r="D19" s="12" t="str">
        <f aca="false">IFERROR(VLOOKUP(C19,품목DB!B5:H54,2,FALSE()),"")</f>
        <v/>
      </c>
      <c r="E19" s="10" t="str">
        <f aca="false">IFERROR(VLOOKUP(C19,품목DB!B5:H54,3,FALSE()),"")</f>
        <v/>
      </c>
      <c r="F19" s="11"/>
      <c r="G19" s="10" t="str">
        <f aca="false">IFERROR(VLOOKUP(C19,품목DB!B5:H54,4,FALSE()),"")</f>
        <v/>
      </c>
      <c r="H19" s="13" t="str">
        <f aca="false">IFERROR(VLOOKUP(C19,품목DB!B5:H54,5,FALSE()),"")</f>
        <v/>
      </c>
      <c r="I19" s="14" t="n">
        <v>0</v>
      </c>
      <c r="J19" s="15" t="str">
        <f aca="false">IF(OR(F19="",H19=""),"",ROUND(F19*H19*(1-I19),0))</f>
        <v/>
      </c>
      <c r="K19" s="15" t="str">
        <f aca="false">IF(J19="","",ROUND(J19*1.1,0))</f>
        <v/>
      </c>
    </row>
    <row r="20" customFormat="false" ht="15" hidden="false" customHeight="false" outlineLevel="0" collapsed="false">
      <c r="B20" s="16" t="n">
        <v>12</v>
      </c>
      <c r="C20" s="17"/>
      <c r="D20" s="18" t="str">
        <f aca="false">IFERROR(VLOOKUP(C20,품목DB!B5:H54,2,FALSE()),"")</f>
        <v/>
      </c>
      <c r="E20" s="16" t="str">
        <f aca="false">IFERROR(VLOOKUP(C20,품목DB!B5:H54,3,FALSE()),"")</f>
        <v/>
      </c>
      <c r="F20" s="17"/>
      <c r="G20" s="16" t="str">
        <f aca="false">IFERROR(VLOOKUP(C20,품목DB!B5:H54,4,FALSE()),"")</f>
        <v/>
      </c>
      <c r="H20" s="19" t="str">
        <f aca="false">IFERROR(VLOOKUP(C20,품목DB!B5:H54,5,FALSE()),"")</f>
        <v/>
      </c>
      <c r="I20" s="20" t="n">
        <v>0</v>
      </c>
      <c r="J20" s="21" t="str">
        <f aca="false">IF(OR(F20="",H20=""),"",ROUND(F20*H20*(1-I20),0))</f>
        <v/>
      </c>
      <c r="K20" s="21" t="str">
        <f aca="false">IF(J20="","",ROUND(J20*1.1,0))</f>
        <v/>
      </c>
    </row>
    <row r="21" customFormat="false" ht="15" hidden="false" customHeight="false" outlineLevel="0" collapsed="false">
      <c r="B21" s="10" t="n">
        <v>13</v>
      </c>
      <c r="C21" s="11"/>
      <c r="D21" s="12" t="str">
        <f aca="false">IFERROR(VLOOKUP(C21,품목DB!B5:H54,2,FALSE()),"")</f>
        <v/>
      </c>
      <c r="E21" s="10" t="str">
        <f aca="false">IFERROR(VLOOKUP(C21,품목DB!B5:H54,3,FALSE()),"")</f>
        <v/>
      </c>
      <c r="F21" s="11"/>
      <c r="G21" s="10" t="str">
        <f aca="false">IFERROR(VLOOKUP(C21,품목DB!B5:H54,4,FALSE()),"")</f>
        <v/>
      </c>
      <c r="H21" s="13" t="str">
        <f aca="false">IFERROR(VLOOKUP(C21,품목DB!B5:H54,5,FALSE()),"")</f>
        <v/>
      </c>
      <c r="I21" s="14" t="n">
        <v>0</v>
      </c>
      <c r="J21" s="15" t="str">
        <f aca="false">IF(OR(F21="",H21=""),"",ROUND(F21*H21*(1-I21),0))</f>
        <v/>
      </c>
      <c r="K21" s="15" t="str">
        <f aca="false">IF(J21="","",ROUND(J21*1.1,0))</f>
        <v/>
      </c>
    </row>
    <row r="22" customFormat="false" ht="15" hidden="false" customHeight="false" outlineLevel="0" collapsed="false">
      <c r="B22" s="16" t="n">
        <v>14</v>
      </c>
      <c r="C22" s="17"/>
      <c r="D22" s="18" t="str">
        <f aca="false">IFERROR(VLOOKUP(C22,품목DB!B5:H54,2,FALSE()),"")</f>
        <v/>
      </c>
      <c r="E22" s="16" t="str">
        <f aca="false">IFERROR(VLOOKUP(C22,품목DB!B5:H54,3,FALSE()),"")</f>
        <v/>
      </c>
      <c r="F22" s="17"/>
      <c r="G22" s="16" t="str">
        <f aca="false">IFERROR(VLOOKUP(C22,품목DB!B5:H54,4,FALSE()),"")</f>
        <v/>
      </c>
      <c r="H22" s="19" t="str">
        <f aca="false">IFERROR(VLOOKUP(C22,품목DB!B5:H54,5,FALSE()),"")</f>
        <v/>
      </c>
      <c r="I22" s="20" t="n">
        <v>0</v>
      </c>
      <c r="J22" s="21" t="str">
        <f aca="false">IF(OR(F22="",H22=""),"",ROUND(F22*H22*(1-I22),0))</f>
        <v/>
      </c>
      <c r="K22" s="21" t="str">
        <f aca="false">IF(J22="","",ROUND(J22*1.1,0))</f>
        <v/>
      </c>
    </row>
    <row r="23" customFormat="false" ht="15" hidden="false" customHeight="false" outlineLevel="0" collapsed="false">
      <c r="B23" s="10" t="n">
        <v>15</v>
      </c>
      <c r="C23" s="11"/>
      <c r="D23" s="12" t="str">
        <f aca="false">IFERROR(VLOOKUP(C23,품목DB!B5:H54,2,FALSE()),"")</f>
        <v/>
      </c>
      <c r="E23" s="10" t="str">
        <f aca="false">IFERROR(VLOOKUP(C23,품목DB!B5:H54,3,FALSE()),"")</f>
        <v/>
      </c>
      <c r="F23" s="11"/>
      <c r="G23" s="10" t="str">
        <f aca="false">IFERROR(VLOOKUP(C23,품목DB!B5:H54,4,FALSE()),"")</f>
        <v/>
      </c>
      <c r="H23" s="13" t="str">
        <f aca="false">IFERROR(VLOOKUP(C23,품목DB!B5:H54,5,FALSE()),"")</f>
        <v/>
      </c>
      <c r="I23" s="14" t="n">
        <v>0</v>
      </c>
      <c r="J23" s="15" t="str">
        <f aca="false">IF(OR(F23="",H23=""),"",ROUND(F23*H23*(1-I23),0))</f>
        <v/>
      </c>
      <c r="K23" s="15" t="str">
        <f aca="false">IF(J23="","",ROUND(J23*1.1,0))</f>
        <v/>
      </c>
    </row>
    <row r="24" customFormat="false" ht="15" hidden="false" customHeight="false" outlineLevel="0" collapsed="false">
      <c r="B24" s="16" t="n">
        <v>16</v>
      </c>
      <c r="C24" s="17"/>
      <c r="D24" s="18" t="str">
        <f aca="false">IFERROR(VLOOKUP(C24,품목DB!B5:H54,2,FALSE()),"")</f>
        <v/>
      </c>
      <c r="E24" s="16" t="str">
        <f aca="false">IFERROR(VLOOKUP(C24,품목DB!B5:H54,3,FALSE()),"")</f>
        <v/>
      </c>
      <c r="F24" s="17"/>
      <c r="G24" s="16" t="str">
        <f aca="false">IFERROR(VLOOKUP(C24,품목DB!B5:H54,4,FALSE()),"")</f>
        <v/>
      </c>
      <c r="H24" s="19" t="str">
        <f aca="false">IFERROR(VLOOKUP(C24,품목DB!B5:H54,5,FALSE()),"")</f>
        <v/>
      </c>
      <c r="I24" s="20" t="n">
        <v>0</v>
      </c>
      <c r="J24" s="21" t="str">
        <f aca="false">IF(OR(F24="",H24=""),"",ROUND(F24*H24*(1-I24),0))</f>
        <v/>
      </c>
      <c r="K24" s="21" t="str">
        <f aca="false">IF(J24="","",ROUND(J24*1.1,0))</f>
        <v/>
      </c>
    </row>
    <row r="25" customFormat="false" ht="15" hidden="false" customHeight="false" outlineLevel="0" collapsed="false">
      <c r="B25" s="10" t="n">
        <v>17</v>
      </c>
      <c r="C25" s="11"/>
      <c r="D25" s="12" t="str">
        <f aca="false">IFERROR(VLOOKUP(C25,품목DB!B5:H54,2,FALSE()),"")</f>
        <v/>
      </c>
      <c r="E25" s="10" t="str">
        <f aca="false">IFERROR(VLOOKUP(C25,품목DB!B5:H54,3,FALSE()),"")</f>
        <v/>
      </c>
      <c r="F25" s="11"/>
      <c r="G25" s="10" t="str">
        <f aca="false">IFERROR(VLOOKUP(C25,품목DB!B5:H54,4,FALSE()),"")</f>
        <v/>
      </c>
      <c r="H25" s="13" t="str">
        <f aca="false">IFERROR(VLOOKUP(C25,품목DB!B5:H54,5,FALSE()),"")</f>
        <v/>
      </c>
      <c r="I25" s="14" t="n">
        <v>0</v>
      </c>
      <c r="J25" s="15" t="str">
        <f aca="false">IF(OR(F25="",H25=""),"",ROUND(F25*H25*(1-I25),0))</f>
        <v/>
      </c>
      <c r="K25" s="15" t="str">
        <f aca="false">IF(J25="","",ROUND(J25*1.1,0))</f>
        <v/>
      </c>
    </row>
    <row r="26" customFormat="false" ht="15" hidden="false" customHeight="false" outlineLevel="0" collapsed="false">
      <c r="B26" s="16" t="n">
        <v>18</v>
      </c>
      <c r="C26" s="17"/>
      <c r="D26" s="18" t="str">
        <f aca="false">IFERROR(VLOOKUP(C26,품목DB!B5:H54,2,FALSE()),"")</f>
        <v/>
      </c>
      <c r="E26" s="16" t="str">
        <f aca="false">IFERROR(VLOOKUP(C26,품목DB!B5:H54,3,FALSE()),"")</f>
        <v/>
      </c>
      <c r="F26" s="17"/>
      <c r="G26" s="16" t="str">
        <f aca="false">IFERROR(VLOOKUP(C26,품목DB!B5:H54,4,FALSE()),"")</f>
        <v/>
      </c>
      <c r="H26" s="19" t="str">
        <f aca="false">IFERROR(VLOOKUP(C26,품목DB!B5:H54,5,FALSE()),"")</f>
        <v/>
      </c>
      <c r="I26" s="20" t="n">
        <v>0</v>
      </c>
      <c r="J26" s="21" t="str">
        <f aca="false">IF(OR(F26="",H26=""),"",ROUND(F26*H26*(1-I26),0))</f>
        <v/>
      </c>
      <c r="K26" s="21" t="str">
        <f aca="false">IF(J26="","",ROUND(J26*1.1,0))</f>
        <v/>
      </c>
    </row>
    <row r="27" customFormat="false" ht="15" hidden="false" customHeight="false" outlineLevel="0" collapsed="false">
      <c r="B27" s="10" t="n">
        <v>19</v>
      </c>
      <c r="C27" s="11"/>
      <c r="D27" s="12" t="str">
        <f aca="false">IFERROR(VLOOKUP(C27,품목DB!B5:H54,2,FALSE()),"")</f>
        <v/>
      </c>
      <c r="E27" s="10" t="str">
        <f aca="false">IFERROR(VLOOKUP(C27,품목DB!B5:H54,3,FALSE()),"")</f>
        <v/>
      </c>
      <c r="F27" s="11"/>
      <c r="G27" s="10" t="str">
        <f aca="false">IFERROR(VLOOKUP(C27,품목DB!B5:H54,4,FALSE()),"")</f>
        <v/>
      </c>
      <c r="H27" s="13" t="str">
        <f aca="false">IFERROR(VLOOKUP(C27,품목DB!B5:H54,5,FALSE()),"")</f>
        <v/>
      </c>
      <c r="I27" s="14" t="n">
        <v>0</v>
      </c>
      <c r="J27" s="15" t="str">
        <f aca="false">IF(OR(F27="",H27=""),"",ROUND(F27*H27*(1-I27),0))</f>
        <v/>
      </c>
      <c r="K27" s="15" t="str">
        <f aca="false">IF(J27="","",ROUND(J27*1.1,0))</f>
        <v/>
      </c>
    </row>
    <row r="28" customFormat="false" ht="15" hidden="false" customHeight="false" outlineLevel="0" collapsed="false">
      <c r="B28" s="16" t="n">
        <v>20</v>
      </c>
      <c r="C28" s="17"/>
      <c r="D28" s="18" t="str">
        <f aca="false">IFERROR(VLOOKUP(C28,품목DB!B5:H54,2,FALSE()),"")</f>
        <v/>
      </c>
      <c r="E28" s="16" t="str">
        <f aca="false">IFERROR(VLOOKUP(C28,품목DB!B5:H54,3,FALSE()),"")</f>
        <v/>
      </c>
      <c r="F28" s="17"/>
      <c r="G28" s="16" t="str">
        <f aca="false">IFERROR(VLOOKUP(C28,품목DB!B5:H54,4,FALSE()),"")</f>
        <v/>
      </c>
      <c r="H28" s="19" t="str">
        <f aca="false">IFERROR(VLOOKUP(C28,품목DB!B5:H54,5,FALSE()),"")</f>
        <v/>
      </c>
      <c r="I28" s="20" t="n">
        <v>0</v>
      </c>
      <c r="J28" s="21" t="str">
        <f aca="false">IF(OR(F28="",H28=""),"",ROUND(F28*H28*(1-I28),0))</f>
        <v/>
      </c>
      <c r="K28" s="21" t="str">
        <f aca="false">IF(J28="","",ROUND(J28*1.1,0))</f>
        <v/>
      </c>
    </row>
    <row r="29" customFormat="false" ht="21.6" hidden="false" customHeight="true" outlineLevel="0" collapsed="false">
      <c r="B29" s="22" t="s">
        <v>25</v>
      </c>
      <c r="C29" s="22"/>
      <c r="D29" s="22"/>
      <c r="E29" s="22"/>
      <c r="F29" s="22"/>
      <c r="G29" s="22"/>
      <c r="H29" s="22"/>
      <c r="I29" s="22"/>
      <c r="J29" s="23" t="n">
        <f aca="false">SUM(J9:J28)</f>
        <v>7565000</v>
      </c>
      <c r="K29" s="24" t="n">
        <f aca="false">SUM(K9:K28)</f>
        <v>8321500</v>
      </c>
    </row>
    <row r="30" customFormat="false" ht="15" hidden="false" customHeight="true" outlineLevel="0" collapsed="false">
      <c r="B30" s="25" t="s">
        <v>18</v>
      </c>
      <c r="C30" s="25"/>
      <c r="D30" s="25"/>
      <c r="E30" s="25"/>
      <c r="F30" s="25"/>
      <c r="G30" s="25"/>
      <c r="H30" s="25"/>
      <c r="I30" s="25"/>
      <c r="J30" s="15" t="n">
        <f aca="false">J29</f>
        <v>7565000</v>
      </c>
    </row>
    <row r="31" customFormat="false" ht="15" hidden="false" customHeight="true" outlineLevel="0" collapsed="false">
      <c r="B31" s="25" t="s">
        <v>26</v>
      </c>
      <c r="C31" s="25"/>
      <c r="D31" s="25"/>
      <c r="E31" s="25"/>
      <c r="F31" s="25"/>
      <c r="G31" s="25"/>
      <c r="H31" s="25"/>
      <c r="I31" s="25"/>
      <c r="J31" s="15" t="n">
        <f aca="false">K29-J29</f>
        <v>756500</v>
      </c>
    </row>
    <row r="32" customFormat="false" ht="21.6" hidden="false" customHeight="true" outlineLevel="0" collapsed="false">
      <c r="B32" s="26" t="s">
        <v>27</v>
      </c>
      <c r="C32" s="26"/>
      <c r="D32" s="26"/>
      <c r="E32" s="26"/>
      <c r="F32" s="26"/>
      <c r="G32" s="26"/>
      <c r="H32" s="26"/>
      <c r="I32" s="26"/>
      <c r="J32" s="24" t="n">
        <f aca="false">K29</f>
        <v>8321500</v>
      </c>
      <c r="K32" s="24"/>
    </row>
    <row r="34" customFormat="false" ht="15" hidden="false" customHeight="false" outlineLevel="0" collapsed="false">
      <c r="B34" s="5" t="s">
        <v>28</v>
      </c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9">
    <mergeCell ref="B2:J2"/>
    <mergeCell ref="C6:E6"/>
    <mergeCell ref="G6:J6"/>
    <mergeCell ref="B29:I29"/>
    <mergeCell ref="B30:I30"/>
    <mergeCell ref="B31:I31"/>
    <mergeCell ref="B32:I32"/>
    <mergeCell ref="J32:K32"/>
    <mergeCell ref="C34:K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6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8"/>
  </cols>
  <sheetData>
    <row r="2" customFormat="false" ht="17.35" hidden="false" customHeight="false" outlineLevel="0" collapsed="false">
      <c r="B2" s="28" t="s">
        <v>29</v>
      </c>
    </row>
    <row r="4" customFormat="false" ht="15" hidden="false" customHeight="false" outlineLevel="0" collapsed="false">
      <c r="B4" s="9" t="s">
        <v>11</v>
      </c>
      <c r="C4" s="9" t="s">
        <v>12</v>
      </c>
      <c r="D4" s="9" t="s">
        <v>13</v>
      </c>
      <c r="E4" s="9" t="s">
        <v>15</v>
      </c>
      <c r="F4" s="9" t="s">
        <v>30</v>
      </c>
      <c r="G4" s="9" t="s">
        <v>31</v>
      </c>
      <c r="H4" s="9" t="s">
        <v>28</v>
      </c>
    </row>
    <row r="5" customFormat="false" ht="15" hidden="false" customHeight="false" outlineLevel="0" collapsed="false">
      <c r="B5" s="11" t="s">
        <v>20</v>
      </c>
      <c r="C5" s="29" t="s">
        <v>32</v>
      </c>
      <c r="D5" s="29" t="s">
        <v>33</v>
      </c>
      <c r="E5" s="29" t="s">
        <v>34</v>
      </c>
      <c r="F5" s="30" t="n">
        <v>3000000</v>
      </c>
      <c r="G5" s="31" t="s">
        <v>35</v>
      </c>
      <c r="H5" s="31" t="s">
        <v>36</v>
      </c>
    </row>
    <row r="6" customFormat="false" ht="15" hidden="false" customHeight="false" outlineLevel="0" collapsed="false">
      <c r="B6" s="17" t="s">
        <v>21</v>
      </c>
      <c r="C6" s="32" t="s">
        <v>37</v>
      </c>
      <c r="D6" s="17" t="s">
        <v>38</v>
      </c>
      <c r="E6" s="32" t="s">
        <v>34</v>
      </c>
      <c r="F6" s="33" t="n">
        <v>2000000</v>
      </c>
      <c r="G6" s="34" t="s">
        <v>39</v>
      </c>
      <c r="H6" s="34" t="s">
        <v>40</v>
      </c>
    </row>
    <row r="7" customFormat="false" ht="15" hidden="false" customHeight="false" outlineLevel="0" collapsed="false">
      <c r="B7" s="11" t="s">
        <v>22</v>
      </c>
      <c r="C7" s="11" t="s">
        <v>41</v>
      </c>
      <c r="D7" s="29" t="s">
        <v>42</v>
      </c>
      <c r="E7" s="29" t="s">
        <v>34</v>
      </c>
      <c r="F7" s="30" t="n">
        <v>1500000</v>
      </c>
      <c r="G7" s="31" t="s">
        <v>39</v>
      </c>
      <c r="H7" s="31" t="s">
        <v>43</v>
      </c>
    </row>
    <row r="8" customFormat="false" ht="15" hidden="false" customHeight="false" outlineLevel="0" collapsed="false">
      <c r="B8" s="17" t="s">
        <v>44</v>
      </c>
      <c r="C8" s="32" t="s">
        <v>45</v>
      </c>
      <c r="D8" s="17" t="s">
        <v>46</v>
      </c>
      <c r="E8" s="32" t="s">
        <v>34</v>
      </c>
      <c r="F8" s="33" t="n">
        <v>4000000</v>
      </c>
      <c r="G8" s="34" t="s">
        <v>35</v>
      </c>
      <c r="H8" s="35" t="s">
        <v>47</v>
      </c>
    </row>
    <row r="9" customFormat="false" ht="15" hidden="false" customHeight="false" outlineLevel="0" collapsed="false">
      <c r="B9" s="11" t="s">
        <v>48</v>
      </c>
      <c r="C9" s="11" t="s">
        <v>49</v>
      </c>
      <c r="D9" s="11" t="s">
        <v>50</v>
      </c>
      <c r="E9" s="29" t="s">
        <v>34</v>
      </c>
      <c r="F9" s="30" t="n">
        <v>3000000</v>
      </c>
      <c r="G9" s="31" t="s">
        <v>39</v>
      </c>
      <c r="H9" s="31" t="s">
        <v>51</v>
      </c>
    </row>
    <row r="10" customFormat="false" ht="23.85" hidden="false" customHeight="false" outlineLevel="0" collapsed="false">
      <c r="B10" s="17" t="s">
        <v>52</v>
      </c>
      <c r="C10" s="17" t="s">
        <v>53</v>
      </c>
      <c r="D10" s="17" t="s">
        <v>54</v>
      </c>
      <c r="E10" s="32" t="s">
        <v>34</v>
      </c>
      <c r="F10" s="33" t="n">
        <v>1000000</v>
      </c>
      <c r="G10" s="34" t="s">
        <v>39</v>
      </c>
      <c r="H10" s="35" t="s">
        <v>55</v>
      </c>
    </row>
    <row r="11" customFormat="false" ht="15" hidden="false" customHeight="false" outlineLevel="0" collapsed="false">
      <c r="B11" s="11" t="s">
        <v>56</v>
      </c>
      <c r="C11" s="11" t="s">
        <v>57</v>
      </c>
      <c r="D11" s="29" t="s">
        <v>58</v>
      </c>
      <c r="E11" s="29" t="s">
        <v>59</v>
      </c>
      <c r="F11" s="30" t="n">
        <v>500000</v>
      </c>
      <c r="G11" s="31" t="s">
        <v>60</v>
      </c>
      <c r="H11" s="27" t="s">
        <v>61</v>
      </c>
    </row>
    <row r="12" customFormat="false" ht="15" hidden="false" customHeight="false" outlineLevel="0" collapsed="false">
      <c r="B12" s="17" t="s">
        <v>62</v>
      </c>
      <c r="C12" s="32" t="s">
        <v>63</v>
      </c>
      <c r="D12" s="32" t="s">
        <v>64</v>
      </c>
      <c r="E12" s="32" t="s">
        <v>59</v>
      </c>
      <c r="F12" s="33" t="n">
        <v>800000</v>
      </c>
      <c r="G12" s="34" t="s">
        <v>60</v>
      </c>
      <c r="H12" s="34" t="s">
        <v>65</v>
      </c>
    </row>
    <row r="13" customFormat="false" ht="15" hidden="false" customHeight="false" outlineLevel="0" collapsed="false">
      <c r="B13" s="11" t="s">
        <v>24</v>
      </c>
      <c r="C13" s="29" t="s">
        <v>66</v>
      </c>
      <c r="D13" s="29" t="s">
        <v>67</v>
      </c>
      <c r="E13" s="29" t="s">
        <v>68</v>
      </c>
      <c r="F13" s="30" t="n">
        <v>1200000</v>
      </c>
      <c r="G13" s="31" t="s">
        <v>69</v>
      </c>
      <c r="H13" s="27" t="s">
        <v>70</v>
      </c>
    </row>
    <row r="14" customFormat="false" ht="15" hidden="false" customHeight="false" outlineLevel="0" collapsed="false">
      <c r="B14" s="17" t="s">
        <v>71</v>
      </c>
      <c r="C14" s="32" t="s">
        <v>72</v>
      </c>
      <c r="D14" s="32" t="s">
        <v>73</v>
      </c>
      <c r="E14" s="32" t="s">
        <v>59</v>
      </c>
      <c r="F14" s="33" t="n">
        <v>300000</v>
      </c>
      <c r="G14" s="34" t="s">
        <v>74</v>
      </c>
      <c r="H14" s="34" t="s">
        <v>75</v>
      </c>
    </row>
    <row r="15" customFormat="false" ht="15" hidden="false" customHeight="false" outlineLevel="0" collapsed="false">
      <c r="B15" s="11" t="s">
        <v>23</v>
      </c>
      <c r="C15" s="29" t="s">
        <v>76</v>
      </c>
      <c r="D15" s="11" t="s">
        <v>77</v>
      </c>
      <c r="E15" s="29" t="s">
        <v>34</v>
      </c>
      <c r="F15" s="30" t="n">
        <v>15000</v>
      </c>
      <c r="G15" s="31" t="s">
        <v>69</v>
      </c>
      <c r="H15" s="27"/>
    </row>
    <row r="16" customFormat="false" ht="15" hidden="false" customHeight="false" outlineLevel="0" collapsed="false">
      <c r="B16" s="17" t="s">
        <v>78</v>
      </c>
      <c r="C16" s="17" t="s">
        <v>79</v>
      </c>
      <c r="D16" s="32" t="s">
        <v>80</v>
      </c>
      <c r="E16" s="32" t="s">
        <v>68</v>
      </c>
      <c r="F16" s="33" t="n">
        <v>200000</v>
      </c>
      <c r="G16" s="34" t="s">
        <v>69</v>
      </c>
      <c r="H16" s="35" t="s">
        <v>81</v>
      </c>
    </row>
    <row r="17" customFormat="false" ht="15" hidden="false" customHeight="false" outlineLevel="0" collapsed="false">
      <c r="B17" s="11" t="s">
        <v>82</v>
      </c>
      <c r="C17" s="29" t="s">
        <v>83</v>
      </c>
      <c r="D17" s="11" t="s">
        <v>84</v>
      </c>
      <c r="E17" s="29" t="s">
        <v>34</v>
      </c>
      <c r="F17" s="30" t="n">
        <v>1500000</v>
      </c>
      <c r="G17" s="31" t="s">
        <v>35</v>
      </c>
      <c r="H17" s="27" t="s">
        <v>85</v>
      </c>
    </row>
    <row r="18" customFormat="false" ht="15" hidden="false" customHeight="false" outlineLevel="0" collapsed="false">
      <c r="B18" s="17" t="s">
        <v>86</v>
      </c>
      <c r="C18" s="32" t="s">
        <v>87</v>
      </c>
      <c r="D18" s="17" t="s">
        <v>88</v>
      </c>
      <c r="E18" s="32" t="s">
        <v>34</v>
      </c>
      <c r="F18" s="33" t="n">
        <v>3000000</v>
      </c>
      <c r="G18" s="34" t="s">
        <v>35</v>
      </c>
      <c r="H18" s="34" t="s">
        <v>89</v>
      </c>
    </row>
    <row r="19" customFormat="false" ht="15" hidden="false" customHeight="false" outlineLevel="0" collapsed="false">
      <c r="B19" s="11" t="s">
        <v>90</v>
      </c>
      <c r="C19" s="29" t="s">
        <v>91</v>
      </c>
      <c r="D19" s="29" t="s">
        <v>92</v>
      </c>
      <c r="E19" s="29" t="s">
        <v>93</v>
      </c>
      <c r="F19" s="30" t="n">
        <v>500000</v>
      </c>
      <c r="G19" s="31" t="s">
        <v>74</v>
      </c>
      <c r="H19" s="31" t="s">
        <v>94</v>
      </c>
    </row>
    <row r="20" customFormat="false" ht="15" hidden="false" customHeight="false" outlineLevel="0" collapsed="false">
      <c r="B20" s="17"/>
      <c r="C20" s="17"/>
      <c r="D20" s="17"/>
      <c r="E20" s="17"/>
      <c r="F20" s="17"/>
      <c r="G20" s="17"/>
      <c r="H20" s="17"/>
    </row>
    <row r="21" customFormat="false" ht="15" hidden="false" customHeight="false" outlineLevel="0" collapsed="false">
      <c r="B21" s="11"/>
      <c r="C21" s="11"/>
      <c r="D21" s="11"/>
      <c r="E21" s="11"/>
      <c r="F21" s="11"/>
      <c r="G21" s="11"/>
      <c r="H21" s="11"/>
    </row>
    <row r="22" customFormat="false" ht="15" hidden="false" customHeight="false" outlineLevel="0" collapsed="false">
      <c r="B22" s="17"/>
      <c r="C22" s="17"/>
      <c r="D22" s="17"/>
      <c r="E22" s="17"/>
      <c r="F22" s="17"/>
      <c r="G22" s="17"/>
      <c r="H22" s="17"/>
    </row>
    <row r="23" customFormat="false" ht="15" hidden="false" customHeight="false" outlineLevel="0" collapsed="false">
      <c r="B23" s="11"/>
      <c r="C23" s="11"/>
      <c r="D23" s="11"/>
      <c r="E23" s="11"/>
      <c r="F23" s="11"/>
      <c r="G23" s="11"/>
      <c r="H23" s="11"/>
    </row>
    <row r="24" customFormat="false" ht="15" hidden="false" customHeight="false" outlineLevel="0" collapsed="false">
      <c r="B24" s="17"/>
      <c r="C24" s="17"/>
      <c r="D24" s="17"/>
      <c r="E24" s="17"/>
      <c r="F24" s="17"/>
      <c r="G24" s="17"/>
      <c r="H24" s="17"/>
    </row>
    <row r="25" customFormat="false" ht="15" hidden="false" customHeight="false" outlineLevel="0" collapsed="false">
      <c r="B25" s="11"/>
      <c r="C25" s="11"/>
      <c r="D25" s="11"/>
      <c r="E25" s="11"/>
      <c r="F25" s="11"/>
      <c r="G25" s="11"/>
      <c r="H25" s="11"/>
    </row>
    <row r="26" customFormat="false" ht="15" hidden="false" customHeight="false" outlineLevel="0" collapsed="false">
      <c r="B26" s="17"/>
      <c r="C26" s="17"/>
      <c r="D26" s="17"/>
      <c r="E26" s="17"/>
      <c r="F26" s="17"/>
      <c r="G26" s="17"/>
      <c r="H26" s="17"/>
    </row>
    <row r="27" customFormat="false" ht="15" hidden="false" customHeight="false" outlineLevel="0" collapsed="false">
      <c r="B27" s="11"/>
      <c r="C27" s="11"/>
      <c r="D27" s="11"/>
      <c r="E27" s="11"/>
      <c r="F27" s="11"/>
      <c r="G27" s="11"/>
      <c r="H27" s="11"/>
    </row>
    <row r="28" customFormat="false" ht="15" hidden="false" customHeight="false" outlineLevel="0" collapsed="false">
      <c r="B28" s="17"/>
      <c r="C28" s="17"/>
      <c r="D28" s="17"/>
      <c r="E28" s="17"/>
      <c r="F28" s="17"/>
      <c r="G28" s="17"/>
      <c r="H28" s="17"/>
    </row>
    <row r="29" customFormat="false" ht="15" hidden="false" customHeight="false" outlineLevel="0" collapsed="false">
      <c r="B29" s="11"/>
      <c r="C29" s="11"/>
      <c r="D29" s="11"/>
      <c r="E29" s="11"/>
      <c r="F29" s="11"/>
      <c r="G29" s="11"/>
      <c r="H29" s="11"/>
    </row>
    <row r="30" customFormat="false" ht="15" hidden="false" customHeight="false" outlineLevel="0" collapsed="false">
      <c r="B30" s="17"/>
      <c r="C30" s="17"/>
      <c r="D30" s="17"/>
      <c r="E30" s="17"/>
      <c r="F30" s="17"/>
      <c r="G30" s="17"/>
      <c r="H30" s="17"/>
    </row>
    <row r="31" customFormat="false" ht="15" hidden="false" customHeight="false" outlineLevel="0" collapsed="false">
      <c r="B31" s="11"/>
      <c r="C31" s="11"/>
      <c r="D31" s="11"/>
      <c r="E31" s="11"/>
      <c r="F31" s="11"/>
      <c r="G31" s="11"/>
      <c r="H31" s="11"/>
    </row>
    <row r="32" customFormat="false" ht="15" hidden="false" customHeight="false" outlineLevel="0" collapsed="false">
      <c r="B32" s="17"/>
      <c r="C32" s="17"/>
      <c r="D32" s="17"/>
      <c r="E32" s="17"/>
      <c r="F32" s="17"/>
      <c r="G32" s="17"/>
      <c r="H32" s="17"/>
    </row>
    <row r="33" customFormat="false" ht="15" hidden="false" customHeight="false" outlineLevel="0" collapsed="false">
      <c r="B33" s="11"/>
      <c r="C33" s="11"/>
      <c r="D33" s="11"/>
      <c r="E33" s="11"/>
      <c r="F33" s="11"/>
      <c r="G33" s="11"/>
      <c r="H33" s="11"/>
    </row>
    <row r="34" customFormat="false" ht="15" hidden="false" customHeight="false" outlineLevel="0" collapsed="false">
      <c r="B34" s="17"/>
      <c r="C34" s="17"/>
      <c r="D34" s="17"/>
      <c r="E34" s="17"/>
      <c r="F34" s="17"/>
      <c r="G34" s="17"/>
      <c r="H34" s="17"/>
    </row>
    <row r="35" customFormat="false" ht="15" hidden="false" customHeight="false" outlineLevel="0" collapsed="false">
      <c r="B35" s="11"/>
      <c r="C35" s="11"/>
      <c r="D35" s="11"/>
      <c r="E35" s="11"/>
      <c r="F35" s="11"/>
      <c r="G35" s="11"/>
      <c r="H35" s="11"/>
    </row>
    <row r="36" customFormat="false" ht="15" hidden="false" customHeight="false" outlineLevel="0" collapsed="false">
      <c r="B36" s="17"/>
      <c r="C36" s="17"/>
      <c r="D36" s="17"/>
      <c r="E36" s="17"/>
      <c r="F36" s="17"/>
      <c r="G36" s="17"/>
      <c r="H36" s="17"/>
    </row>
    <row r="37" customFormat="false" ht="15" hidden="false" customHeight="false" outlineLevel="0" collapsed="false">
      <c r="B37" s="11"/>
      <c r="C37" s="11"/>
      <c r="D37" s="11"/>
      <c r="E37" s="11"/>
      <c r="F37" s="11"/>
      <c r="G37" s="11"/>
      <c r="H37" s="11"/>
    </row>
    <row r="38" customFormat="false" ht="15" hidden="false" customHeight="false" outlineLevel="0" collapsed="false">
      <c r="B38" s="17"/>
      <c r="C38" s="17"/>
      <c r="D38" s="17"/>
      <c r="E38" s="17"/>
      <c r="F38" s="17"/>
      <c r="G38" s="17"/>
      <c r="H38" s="17"/>
    </row>
    <row r="39" customFormat="false" ht="15" hidden="false" customHeight="false" outlineLevel="0" collapsed="false">
      <c r="B39" s="11"/>
      <c r="C39" s="11"/>
      <c r="D39" s="11"/>
      <c r="E39" s="11"/>
      <c r="F39" s="11"/>
      <c r="G39" s="11"/>
      <c r="H39" s="11"/>
    </row>
    <row r="40" customFormat="false" ht="15" hidden="false" customHeight="false" outlineLevel="0" collapsed="false">
      <c r="B40" s="17"/>
      <c r="C40" s="17"/>
      <c r="D40" s="17"/>
      <c r="E40" s="17"/>
      <c r="F40" s="17"/>
      <c r="G40" s="17"/>
      <c r="H40" s="17"/>
    </row>
    <row r="41" customFormat="false" ht="15" hidden="false" customHeight="false" outlineLevel="0" collapsed="false">
      <c r="B41" s="11"/>
      <c r="C41" s="11"/>
      <c r="D41" s="11"/>
      <c r="E41" s="11"/>
      <c r="F41" s="11"/>
      <c r="G41" s="11"/>
      <c r="H41" s="11"/>
    </row>
    <row r="42" customFormat="false" ht="15" hidden="false" customHeight="false" outlineLevel="0" collapsed="false">
      <c r="B42" s="17"/>
      <c r="C42" s="17"/>
      <c r="D42" s="17"/>
      <c r="E42" s="17"/>
      <c r="F42" s="17"/>
      <c r="G42" s="17"/>
      <c r="H42" s="17"/>
    </row>
    <row r="43" customFormat="false" ht="15" hidden="false" customHeight="false" outlineLevel="0" collapsed="false">
      <c r="B43" s="11"/>
      <c r="C43" s="11"/>
      <c r="D43" s="11"/>
      <c r="E43" s="11"/>
      <c r="F43" s="11"/>
      <c r="G43" s="11"/>
      <c r="H43" s="11"/>
    </row>
    <row r="44" customFormat="false" ht="15" hidden="false" customHeight="false" outlineLevel="0" collapsed="false">
      <c r="B44" s="17"/>
      <c r="C44" s="17"/>
      <c r="D44" s="17"/>
      <c r="E44" s="17"/>
      <c r="F44" s="17"/>
      <c r="G44" s="17"/>
      <c r="H44" s="17"/>
    </row>
    <row r="45" customFormat="false" ht="15" hidden="false" customHeight="false" outlineLevel="0" collapsed="false">
      <c r="B45" s="11"/>
      <c r="C45" s="11"/>
      <c r="D45" s="11"/>
      <c r="E45" s="11"/>
      <c r="F45" s="11"/>
      <c r="G45" s="11"/>
      <c r="H45" s="11"/>
    </row>
    <row r="46" customFormat="false" ht="15" hidden="false" customHeight="false" outlineLevel="0" collapsed="false">
      <c r="B46" s="17"/>
      <c r="C46" s="17"/>
      <c r="D46" s="17"/>
      <c r="E46" s="17"/>
      <c r="F46" s="17"/>
      <c r="G46" s="17"/>
      <c r="H46" s="17"/>
    </row>
    <row r="47" customFormat="false" ht="15" hidden="false" customHeight="false" outlineLevel="0" collapsed="false">
      <c r="B47" s="11"/>
      <c r="C47" s="11"/>
      <c r="D47" s="11"/>
      <c r="E47" s="11"/>
      <c r="F47" s="11"/>
      <c r="G47" s="11"/>
      <c r="H47" s="11"/>
    </row>
    <row r="48" customFormat="false" ht="15" hidden="false" customHeight="false" outlineLevel="0" collapsed="false">
      <c r="B48" s="17"/>
      <c r="C48" s="17"/>
      <c r="D48" s="17"/>
      <c r="E48" s="17"/>
      <c r="F48" s="17"/>
      <c r="G48" s="17"/>
      <c r="H48" s="17"/>
    </row>
    <row r="49" customFormat="false" ht="15" hidden="false" customHeight="false" outlineLevel="0" collapsed="false">
      <c r="B49" s="11"/>
      <c r="C49" s="11"/>
      <c r="D49" s="11"/>
      <c r="E49" s="11"/>
      <c r="F49" s="11"/>
      <c r="G49" s="11"/>
      <c r="H49" s="11"/>
    </row>
    <row r="50" customFormat="false" ht="15" hidden="false" customHeight="false" outlineLevel="0" collapsed="false">
      <c r="B50" s="17"/>
      <c r="C50" s="17"/>
      <c r="D50" s="17"/>
      <c r="E50" s="17"/>
      <c r="F50" s="17"/>
      <c r="G50" s="17"/>
      <c r="H50" s="17"/>
    </row>
    <row r="51" customFormat="false" ht="15" hidden="false" customHeight="false" outlineLevel="0" collapsed="false">
      <c r="B51" s="11"/>
      <c r="C51" s="11"/>
      <c r="D51" s="11"/>
      <c r="E51" s="11"/>
      <c r="F51" s="11"/>
      <c r="G51" s="11"/>
      <c r="H51" s="11"/>
    </row>
    <row r="52" customFormat="false" ht="15" hidden="false" customHeight="false" outlineLevel="0" collapsed="false">
      <c r="B52" s="17"/>
      <c r="C52" s="17"/>
      <c r="D52" s="17"/>
      <c r="E52" s="17"/>
      <c r="F52" s="17"/>
      <c r="G52" s="17"/>
      <c r="H52" s="17"/>
    </row>
    <row r="53" customFormat="false" ht="15" hidden="false" customHeight="false" outlineLevel="0" collapsed="false">
      <c r="B53" s="11"/>
      <c r="C53" s="11"/>
      <c r="D53" s="11"/>
      <c r="E53" s="11"/>
      <c r="F53" s="11"/>
      <c r="G53" s="11"/>
      <c r="H53" s="11"/>
    </row>
    <row r="54" customFormat="false" ht="15" hidden="false" customHeight="false" outlineLevel="0" collapsed="false">
      <c r="B54" s="17"/>
      <c r="C54" s="17"/>
      <c r="D54" s="17"/>
      <c r="E54" s="17"/>
      <c r="F54" s="17"/>
      <c r="G54" s="17"/>
      <c r="H54" s="1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J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10" min="9" style="0" width="14"/>
  </cols>
  <sheetData>
    <row r="2" customFormat="false" ht="17.35" hidden="false" customHeight="false" outlineLevel="0" collapsed="false">
      <c r="B2" s="28" t="s">
        <v>95</v>
      </c>
    </row>
    <row r="4" customFormat="false" ht="15" hidden="false" customHeight="false" outlineLevel="0" collapsed="false">
      <c r="B4" s="8" t="s">
        <v>10</v>
      </c>
      <c r="C4" s="9" t="s">
        <v>1</v>
      </c>
      <c r="D4" s="9" t="s">
        <v>6</v>
      </c>
      <c r="E4" s="9" t="s">
        <v>96</v>
      </c>
      <c r="F4" s="9" t="s">
        <v>3</v>
      </c>
      <c r="G4" s="9" t="s">
        <v>97</v>
      </c>
      <c r="H4" s="9" t="s">
        <v>98</v>
      </c>
      <c r="I4" s="9" t="s">
        <v>99</v>
      </c>
      <c r="J4" s="9" t="s">
        <v>28</v>
      </c>
    </row>
    <row r="5" customFormat="false" ht="15" hidden="false" customHeight="false" outlineLevel="0" collapsed="false">
      <c r="B5" s="11" t="n">
        <v>1</v>
      </c>
      <c r="C5" s="11" t="s">
        <v>2</v>
      </c>
      <c r="D5" s="11" t="s">
        <v>7</v>
      </c>
      <c r="E5" s="30" t="n">
        <v>7563500</v>
      </c>
      <c r="F5" s="36" t="n">
        <v>46094</v>
      </c>
      <c r="G5" s="29" t="s">
        <v>100</v>
      </c>
      <c r="H5" s="36"/>
      <c r="I5" s="30"/>
      <c r="J5" s="11"/>
    </row>
    <row r="6" customFormat="false" ht="15" hidden="false" customHeight="false" outlineLevel="0" collapsed="false">
      <c r="B6" s="17"/>
      <c r="C6" s="17"/>
      <c r="D6" s="17"/>
      <c r="E6" s="33"/>
      <c r="F6" s="37"/>
      <c r="G6" s="17"/>
      <c r="H6" s="37"/>
      <c r="I6" s="33"/>
      <c r="J6" s="17"/>
    </row>
    <row r="7" customFormat="false" ht="15" hidden="false" customHeight="false" outlineLevel="0" collapsed="false">
      <c r="B7" s="11"/>
      <c r="C7" s="11"/>
      <c r="D7" s="11"/>
      <c r="E7" s="30"/>
      <c r="F7" s="36"/>
      <c r="G7" s="29"/>
      <c r="H7" s="36"/>
      <c r="I7" s="30"/>
      <c r="J7" s="11"/>
    </row>
    <row r="8" customFormat="false" ht="15" hidden="false" customHeight="false" outlineLevel="0" collapsed="false">
      <c r="B8" s="17"/>
      <c r="C8" s="17"/>
      <c r="D8" s="17"/>
      <c r="E8" s="33"/>
      <c r="F8" s="37"/>
      <c r="G8" s="17"/>
      <c r="H8" s="37"/>
      <c r="I8" s="33"/>
      <c r="J8" s="17"/>
    </row>
    <row r="9" customFormat="false" ht="15" hidden="false" customHeight="false" outlineLevel="0" collapsed="false">
      <c r="B9" s="11"/>
      <c r="C9" s="11"/>
      <c r="D9" s="11"/>
      <c r="E9" s="30"/>
      <c r="F9" s="36"/>
      <c r="G9" s="29"/>
      <c r="H9" s="36"/>
      <c r="I9" s="30"/>
      <c r="J9" s="11"/>
    </row>
    <row r="10" customFormat="false" ht="15" hidden="false" customHeight="false" outlineLevel="0" collapsed="false">
      <c r="B10" s="17"/>
      <c r="C10" s="17"/>
      <c r="D10" s="17"/>
      <c r="E10" s="33"/>
      <c r="F10" s="37"/>
      <c r="G10" s="17"/>
      <c r="H10" s="37"/>
      <c r="I10" s="33"/>
      <c r="J10" s="17"/>
    </row>
    <row r="11" customFormat="false" ht="15" hidden="false" customHeight="false" outlineLevel="0" collapsed="false">
      <c r="B11" s="11"/>
      <c r="C11" s="11"/>
      <c r="D11" s="11"/>
      <c r="E11" s="30"/>
      <c r="F11" s="36"/>
      <c r="G11" s="29"/>
      <c r="H11" s="36"/>
      <c r="I11" s="30"/>
      <c r="J11" s="11"/>
    </row>
    <row r="12" customFormat="false" ht="15" hidden="false" customHeight="false" outlineLevel="0" collapsed="false">
      <c r="B12" s="17"/>
      <c r="C12" s="17"/>
      <c r="D12" s="17"/>
      <c r="E12" s="33"/>
      <c r="F12" s="37"/>
      <c r="G12" s="17"/>
      <c r="H12" s="37"/>
      <c r="I12" s="33"/>
      <c r="J12" s="17"/>
    </row>
    <row r="13" customFormat="false" ht="15" hidden="false" customHeight="false" outlineLevel="0" collapsed="false">
      <c r="B13" s="11"/>
      <c r="C13" s="11"/>
      <c r="D13" s="11"/>
      <c r="E13" s="30"/>
      <c r="F13" s="36"/>
      <c r="G13" s="29"/>
      <c r="H13" s="36"/>
      <c r="I13" s="30"/>
      <c r="J13" s="11"/>
    </row>
    <row r="14" customFormat="false" ht="15" hidden="false" customHeight="false" outlineLevel="0" collapsed="false">
      <c r="B14" s="17"/>
      <c r="C14" s="17"/>
      <c r="D14" s="17"/>
      <c r="E14" s="33"/>
      <c r="F14" s="37"/>
      <c r="G14" s="17"/>
      <c r="H14" s="37"/>
      <c r="I14" s="33"/>
      <c r="J14" s="17"/>
    </row>
    <row r="15" customFormat="false" ht="15" hidden="false" customHeight="false" outlineLevel="0" collapsed="false">
      <c r="B15" s="11"/>
      <c r="C15" s="11"/>
      <c r="D15" s="11"/>
      <c r="E15" s="30"/>
      <c r="F15" s="36"/>
      <c r="G15" s="29"/>
      <c r="H15" s="36"/>
      <c r="I15" s="30"/>
      <c r="J15" s="11"/>
    </row>
    <row r="16" customFormat="false" ht="15" hidden="false" customHeight="false" outlineLevel="0" collapsed="false">
      <c r="B16" s="17"/>
      <c r="C16" s="17"/>
      <c r="D16" s="17"/>
      <c r="E16" s="33"/>
      <c r="F16" s="37"/>
      <c r="G16" s="17"/>
      <c r="H16" s="37"/>
      <c r="I16" s="33"/>
      <c r="J16" s="17"/>
    </row>
    <row r="17" customFormat="false" ht="15" hidden="false" customHeight="false" outlineLevel="0" collapsed="false">
      <c r="B17" s="11"/>
      <c r="C17" s="11"/>
      <c r="D17" s="11"/>
      <c r="E17" s="30"/>
      <c r="F17" s="36"/>
      <c r="G17" s="29"/>
      <c r="H17" s="36"/>
      <c r="I17" s="30"/>
      <c r="J17" s="11"/>
    </row>
    <row r="18" customFormat="false" ht="15" hidden="false" customHeight="false" outlineLevel="0" collapsed="false">
      <c r="B18" s="17"/>
      <c r="C18" s="17"/>
      <c r="D18" s="17"/>
      <c r="E18" s="33"/>
      <c r="F18" s="37"/>
      <c r="G18" s="17"/>
      <c r="H18" s="37"/>
      <c r="I18" s="33"/>
      <c r="J18" s="17"/>
    </row>
    <row r="19" customFormat="false" ht="15" hidden="false" customHeight="false" outlineLevel="0" collapsed="false">
      <c r="B19" s="11"/>
      <c r="C19" s="11"/>
      <c r="D19" s="11"/>
      <c r="E19" s="30"/>
      <c r="F19" s="36"/>
      <c r="G19" s="29"/>
      <c r="H19" s="36"/>
      <c r="I19" s="30"/>
      <c r="J19" s="11"/>
    </row>
    <row r="20" customFormat="false" ht="15" hidden="false" customHeight="false" outlineLevel="0" collapsed="false">
      <c r="B20" s="17"/>
      <c r="C20" s="17"/>
      <c r="D20" s="17"/>
      <c r="E20" s="33"/>
      <c r="F20" s="37"/>
      <c r="G20" s="17"/>
      <c r="H20" s="37"/>
      <c r="I20" s="33"/>
      <c r="J20" s="17"/>
    </row>
    <row r="21" customFormat="false" ht="15" hidden="false" customHeight="false" outlineLevel="0" collapsed="false">
      <c r="B21" s="11"/>
      <c r="C21" s="11"/>
      <c r="D21" s="11"/>
      <c r="E21" s="30"/>
      <c r="F21" s="36"/>
      <c r="G21" s="29"/>
      <c r="H21" s="36"/>
      <c r="I21" s="30"/>
      <c r="J21" s="11"/>
    </row>
    <row r="22" customFormat="false" ht="15" hidden="false" customHeight="false" outlineLevel="0" collapsed="false">
      <c r="B22" s="17"/>
      <c r="C22" s="17"/>
      <c r="D22" s="17"/>
      <c r="E22" s="33"/>
      <c r="F22" s="37"/>
      <c r="G22" s="17"/>
      <c r="H22" s="37"/>
      <c r="I22" s="33"/>
      <c r="J22" s="17"/>
    </row>
    <row r="23" customFormat="false" ht="15" hidden="false" customHeight="false" outlineLevel="0" collapsed="false">
      <c r="B23" s="11"/>
      <c r="C23" s="11"/>
      <c r="D23" s="11"/>
      <c r="E23" s="30"/>
      <c r="F23" s="36"/>
      <c r="G23" s="29"/>
      <c r="H23" s="36"/>
      <c r="I23" s="30"/>
      <c r="J23" s="11"/>
    </row>
    <row r="24" customFormat="false" ht="15" hidden="false" customHeight="false" outlineLevel="0" collapsed="false">
      <c r="B24" s="17"/>
      <c r="C24" s="17"/>
      <c r="D24" s="17"/>
      <c r="E24" s="33"/>
      <c r="F24" s="37"/>
      <c r="G24" s="17"/>
      <c r="H24" s="37"/>
      <c r="I24" s="33"/>
      <c r="J24" s="17"/>
    </row>
    <row r="25" customFormat="false" ht="15" hidden="false" customHeight="false" outlineLevel="0" collapsed="false">
      <c r="B25" s="11"/>
      <c r="C25" s="11"/>
      <c r="D25" s="11"/>
      <c r="E25" s="30"/>
      <c r="F25" s="36"/>
      <c r="G25" s="29"/>
      <c r="H25" s="36"/>
      <c r="I25" s="30"/>
      <c r="J25" s="11"/>
    </row>
    <row r="26" customFormat="false" ht="15" hidden="false" customHeight="false" outlineLevel="0" collapsed="false">
      <c r="B26" s="17"/>
      <c r="C26" s="17"/>
      <c r="D26" s="17"/>
      <c r="E26" s="33"/>
      <c r="F26" s="37"/>
      <c r="G26" s="17"/>
      <c r="H26" s="37"/>
      <c r="I26" s="33"/>
      <c r="J26" s="17"/>
    </row>
    <row r="27" customFormat="false" ht="15" hidden="false" customHeight="false" outlineLevel="0" collapsed="false">
      <c r="B27" s="11"/>
      <c r="C27" s="11"/>
      <c r="D27" s="11"/>
      <c r="E27" s="30"/>
      <c r="F27" s="36"/>
      <c r="G27" s="29"/>
      <c r="H27" s="36"/>
      <c r="I27" s="30"/>
      <c r="J27" s="11"/>
    </row>
    <row r="28" customFormat="false" ht="15" hidden="false" customHeight="false" outlineLevel="0" collapsed="false">
      <c r="B28" s="17"/>
      <c r="C28" s="17"/>
      <c r="D28" s="17"/>
      <c r="E28" s="33"/>
      <c r="F28" s="37"/>
      <c r="G28" s="17"/>
      <c r="H28" s="37"/>
      <c r="I28" s="33"/>
      <c r="J28" s="17"/>
    </row>
    <row r="29" customFormat="false" ht="15" hidden="false" customHeight="false" outlineLevel="0" collapsed="false">
      <c r="B29" s="11"/>
      <c r="C29" s="11"/>
      <c r="D29" s="11"/>
      <c r="E29" s="30"/>
      <c r="F29" s="36"/>
      <c r="G29" s="29"/>
      <c r="H29" s="36"/>
      <c r="I29" s="30"/>
      <c r="J29" s="11"/>
    </row>
    <row r="30" customFormat="false" ht="15" hidden="false" customHeight="false" outlineLevel="0" collapsed="false">
      <c r="B30" s="17"/>
      <c r="C30" s="17"/>
      <c r="D30" s="17"/>
      <c r="E30" s="33"/>
      <c r="F30" s="37"/>
      <c r="G30" s="17"/>
      <c r="H30" s="37"/>
      <c r="I30" s="33"/>
      <c r="J30" s="17"/>
    </row>
    <row r="31" customFormat="false" ht="15" hidden="false" customHeight="false" outlineLevel="0" collapsed="false">
      <c r="B31" s="11"/>
      <c r="C31" s="11"/>
      <c r="D31" s="11"/>
      <c r="E31" s="30"/>
      <c r="F31" s="36"/>
      <c r="G31" s="29"/>
      <c r="H31" s="36"/>
      <c r="I31" s="30"/>
      <c r="J31" s="11"/>
    </row>
    <row r="32" customFormat="false" ht="15" hidden="false" customHeight="false" outlineLevel="0" collapsed="false">
      <c r="B32" s="17"/>
      <c r="C32" s="17"/>
      <c r="D32" s="17"/>
      <c r="E32" s="33"/>
      <c r="F32" s="37"/>
      <c r="G32" s="17"/>
      <c r="H32" s="37"/>
      <c r="I32" s="33"/>
      <c r="J32" s="17"/>
    </row>
    <row r="33" customFormat="false" ht="15" hidden="false" customHeight="false" outlineLevel="0" collapsed="false">
      <c r="B33" s="11"/>
      <c r="C33" s="11"/>
      <c r="D33" s="11"/>
      <c r="E33" s="30"/>
      <c r="F33" s="36"/>
      <c r="G33" s="29"/>
      <c r="H33" s="36"/>
      <c r="I33" s="30"/>
      <c r="J33" s="11"/>
    </row>
    <row r="34" customFormat="false" ht="15" hidden="false" customHeight="false" outlineLevel="0" collapsed="false">
      <c r="B34" s="17"/>
      <c r="C34" s="17"/>
      <c r="D34" s="17"/>
      <c r="E34" s="33"/>
      <c r="F34" s="37"/>
      <c r="G34" s="17"/>
      <c r="H34" s="37"/>
      <c r="I34" s="33"/>
      <c r="J34" s="17"/>
    </row>
    <row r="35" customFormat="false" ht="15" hidden="false" customHeight="false" outlineLevel="0" collapsed="false">
      <c r="B35" s="11"/>
      <c r="C35" s="11"/>
      <c r="D35" s="11"/>
      <c r="E35" s="30"/>
      <c r="F35" s="36"/>
      <c r="G35" s="29"/>
      <c r="H35" s="36"/>
      <c r="I35" s="30"/>
      <c r="J35" s="11"/>
    </row>
    <row r="36" customFormat="false" ht="15" hidden="false" customHeight="false" outlineLevel="0" collapsed="false">
      <c r="B36" s="17"/>
      <c r="C36" s="17"/>
      <c r="D36" s="17"/>
      <c r="E36" s="33"/>
      <c r="F36" s="37"/>
      <c r="G36" s="17"/>
      <c r="H36" s="37"/>
      <c r="I36" s="33"/>
      <c r="J36" s="17"/>
    </row>
    <row r="37" customFormat="false" ht="15" hidden="false" customHeight="false" outlineLevel="0" collapsed="false">
      <c r="B37" s="11"/>
      <c r="C37" s="11"/>
      <c r="D37" s="11"/>
      <c r="E37" s="30"/>
      <c r="F37" s="36"/>
      <c r="G37" s="29"/>
      <c r="H37" s="36"/>
      <c r="I37" s="30"/>
      <c r="J37" s="11"/>
    </row>
    <row r="38" customFormat="false" ht="15" hidden="false" customHeight="false" outlineLevel="0" collapsed="false">
      <c r="B38" s="17"/>
      <c r="C38" s="17"/>
      <c r="D38" s="17"/>
      <c r="E38" s="33"/>
      <c r="F38" s="37"/>
      <c r="G38" s="17"/>
      <c r="H38" s="37"/>
      <c r="I38" s="33"/>
      <c r="J38" s="17"/>
    </row>
    <row r="39" customFormat="false" ht="15" hidden="false" customHeight="false" outlineLevel="0" collapsed="false">
      <c r="B39" s="11"/>
      <c r="C39" s="11"/>
      <c r="D39" s="11"/>
      <c r="E39" s="30"/>
      <c r="F39" s="36"/>
      <c r="G39" s="29"/>
      <c r="H39" s="36"/>
      <c r="I39" s="30"/>
      <c r="J39" s="11"/>
    </row>
    <row r="40" customFormat="false" ht="15" hidden="false" customHeight="false" outlineLevel="0" collapsed="false">
      <c r="B40" s="17"/>
      <c r="C40" s="17"/>
      <c r="D40" s="17"/>
      <c r="E40" s="33"/>
      <c r="F40" s="37"/>
      <c r="G40" s="17"/>
      <c r="H40" s="37"/>
      <c r="I40" s="33"/>
      <c r="J40" s="17"/>
    </row>
    <row r="41" customFormat="false" ht="15" hidden="false" customHeight="false" outlineLevel="0" collapsed="false">
      <c r="B41" s="11"/>
      <c r="C41" s="11"/>
      <c r="D41" s="11"/>
      <c r="E41" s="30"/>
      <c r="F41" s="36"/>
      <c r="G41" s="29"/>
      <c r="H41" s="36"/>
      <c r="I41" s="30"/>
      <c r="J41" s="11"/>
    </row>
    <row r="42" customFormat="false" ht="15" hidden="false" customHeight="false" outlineLevel="0" collapsed="false">
      <c r="B42" s="17"/>
      <c r="C42" s="17"/>
      <c r="D42" s="17"/>
      <c r="E42" s="33"/>
      <c r="F42" s="37"/>
      <c r="G42" s="17"/>
      <c r="H42" s="37"/>
      <c r="I42" s="33"/>
      <c r="J42" s="17"/>
    </row>
    <row r="43" customFormat="false" ht="15" hidden="false" customHeight="false" outlineLevel="0" collapsed="false">
      <c r="B43" s="11"/>
      <c r="C43" s="11"/>
      <c r="D43" s="11"/>
      <c r="E43" s="30"/>
      <c r="F43" s="36"/>
      <c r="G43" s="29"/>
      <c r="H43" s="36"/>
      <c r="I43" s="30"/>
      <c r="J43" s="11"/>
    </row>
    <row r="44" customFormat="false" ht="15" hidden="false" customHeight="false" outlineLevel="0" collapsed="false">
      <c r="B44" s="17"/>
      <c r="C44" s="17"/>
      <c r="D44" s="17"/>
      <c r="E44" s="33"/>
      <c r="F44" s="37"/>
      <c r="G44" s="17"/>
      <c r="H44" s="37"/>
      <c r="I44" s="33"/>
      <c r="J44" s="17"/>
    </row>
    <row r="45" customFormat="false" ht="15" hidden="false" customHeight="false" outlineLevel="0" collapsed="false">
      <c r="B45" s="11"/>
      <c r="C45" s="11"/>
      <c r="D45" s="11"/>
      <c r="E45" s="30"/>
      <c r="F45" s="36"/>
      <c r="G45" s="29"/>
      <c r="H45" s="36"/>
      <c r="I45" s="30"/>
      <c r="J45" s="11"/>
    </row>
    <row r="46" customFormat="false" ht="15" hidden="false" customHeight="false" outlineLevel="0" collapsed="false">
      <c r="B46" s="17"/>
      <c r="C46" s="17"/>
      <c r="D46" s="17"/>
      <c r="E46" s="33"/>
      <c r="F46" s="37"/>
      <c r="G46" s="17"/>
      <c r="H46" s="37"/>
      <c r="I46" s="33"/>
      <c r="J46" s="17"/>
    </row>
    <row r="47" customFormat="false" ht="15" hidden="false" customHeight="false" outlineLevel="0" collapsed="false">
      <c r="B47" s="11"/>
      <c r="C47" s="11"/>
      <c r="D47" s="11"/>
      <c r="E47" s="30"/>
      <c r="F47" s="36"/>
      <c r="G47" s="29"/>
      <c r="H47" s="36"/>
      <c r="I47" s="30"/>
      <c r="J47" s="11"/>
    </row>
    <row r="48" customFormat="false" ht="15" hidden="false" customHeight="false" outlineLevel="0" collapsed="false">
      <c r="B48" s="17"/>
      <c r="C48" s="17"/>
      <c r="D48" s="17"/>
      <c r="E48" s="33"/>
      <c r="F48" s="37"/>
      <c r="G48" s="17"/>
      <c r="H48" s="37"/>
      <c r="I48" s="33"/>
      <c r="J48" s="17"/>
    </row>
    <row r="49" customFormat="false" ht="15" hidden="false" customHeight="false" outlineLevel="0" collapsed="false">
      <c r="B49" s="11"/>
      <c r="C49" s="11"/>
      <c r="D49" s="11"/>
      <c r="E49" s="30"/>
      <c r="F49" s="36"/>
      <c r="G49" s="29"/>
      <c r="H49" s="36"/>
      <c r="I49" s="30"/>
      <c r="J49" s="11"/>
    </row>
    <row r="50" customFormat="false" ht="15" hidden="false" customHeight="false" outlineLevel="0" collapsed="false">
      <c r="B50" s="17"/>
      <c r="C50" s="17"/>
      <c r="D50" s="17"/>
      <c r="E50" s="33"/>
      <c r="F50" s="37"/>
      <c r="G50" s="17"/>
      <c r="H50" s="37"/>
      <c r="I50" s="33"/>
      <c r="J50" s="17"/>
    </row>
    <row r="51" customFormat="false" ht="15" hidden="false" customHeight="false" outlineLevel="0" collapsed="false">
      <c r="B51" s="11"/>
      <c r="C51" s="11"/>
      <c r="D51" s="11"/>
      <c r="E51" s="30"/>
      <c r="F51" s="36"/>
      <c r="G51" s="29"/>
      <c r="H51" s="36"/>
      <c r="I51" s="30"/>
      <c r="J51" s="11"/>
    </row>
    <row r="52" customFormat="false" ht="15" hidden="false" customHeight="false" outlineLevel="0" collapsed="false">
      <c r="B52" s="17"/>
      <c r="C52" s="17"/>
      <c r="D52" s="17"/>
      <c r="E52" s="33"/>
      <c r="F52" s="37"/>
      <c r="G52" s="17"/>
      <c r="H52" s="37"/>
      <c r="I52" s="33"/>
      <c r="J52" s="17"/>
    </row>
    <row r="53" customFormat="false" ht="15" hidden="false" customHeight="false" outlineLevel="0" collapsed="false">
      <c r="B53" s="11"/>
      <c r="C53" s="11"/>
      <c r="D53" s="11"/>
      <c r="E53" s="30"/>
      <c r="F53" s="36"/>
      <c r="G53" s="29"/>
      <c r="H53" s="36"/>
      <c r="I53" s="30"/>
      <c r="J53" s="11"/>
    </row>
    <row r="54" customFormat="false" ht="15" hidden="false" customHeight="false" outlineLevel="0" collapsed="false">
      <c r="B54" s="17"/>
      <c r="C54" s="17"/>
      <c r="D54" s="17"/>
      <c r="E54" s="33"/>
      <c r="F54" s="37"/>
      <c r="G54" s="17"/>
      <c r="H54" s="37"/>
      <c r="I54" s="33"/>
      <c r="J54" s="17"/>
    </row>
    <row r="56" customFormat="false" ht="15" hidden="false" customHeight="true" outlineLevel="0" collapsed="false">
      <c r="B56" s="5" t="s">
        <v>101</v>
      </c>
      <c r="C56" s="5"/>
    </row>
    <row r="57" customFormat="false" ht="15" hidden="false" customHeight="false" outlineLevel="0" collapsed="false">
      <c r="B57" s="12" t="s">
        <v>102</v>
      </c>
      <c r="D57" s="38" t="n">
        <f aca="false">COUNTA(C5:C54)</f>
        <v>1</v>
      </c>
    </row>
    <row r="58" customFormat="false" ht="17.15" hidden="false" customHeight="false" outlineLevel="0" collapsed="false">
      <c r="B58" s="12" t="s">
        <v>103</v>
      </c>
      <c r="D58" s="39" t="n">
        <f aca="false">SUM(E5:E54)</f>
        <v>7563500</v>
      </c>
    </row>
    <row r="59" customFormat="false" ht="15" hidden="false" customHeight="false" outlineLevel="0" collapsed="false">
      <c r="B59" s="12" t="s">
        <v>104</v>
      </c>
      <c r="D59" s="40" t="n">
        <f aca="false">COUNTIF(G5:G54,"수주")</f>
        <v>0</v>
      </c>
    </row>
    <row r="60" customFormat="false" ht="17.15" hidden="false" customHeight="false" outlineLevel="0" collapsed="false">
      <c r="B60" s="12" t="s">
        <v>105</v>
      </c>
      <c r="D60" s="41" t="n">
        <f aca="false">SUMIF(G5:G54,"수주",I5:I54)</f>
        <v>0</v>
      </c>
    </row>
    <row r="61" customFormat="false" ht="15" hidden="false" customHeight="false" outlineLevel="0" collapsed="false">
      <c r="B61" s="12" t="s">
        <v>106</v>
      </c>
      <c r="D61" s="42" t="n">
        <f aca="false">IF(D57=0,0,D59/D57)</f>
        <v>0</v>
      </c>
    </row>
  </sheetData>
  <mergeCells count="1">
    <mergeCell ref="B56:C56"/>
  </mergeCells>
  <conditionalFormatting sqref="G5:G54">
    <cfRule type="cellIs" priority="2" operator="equal" aboveAverage="0" equalAverage="0" bottom="0" percent="0" rank="0" text="" dxfId="0">
      <formula>"수주"</formula>
    </cfRule>
    <cfRule type="cellIs" priority="3" operator="equal" aboveAverage="0" equalAverage="0" bottom="0" percent="0" rank="0" text="" dxfId="1">
      <formula>"실패"</formula>
    </cfRule>
    <cfRule type="cellIs" priority="4" operator="equal" aboveAverage="0" equalAverage="0" bottom="0" percent="0" rank="0" text="" dxfId="2">
      <formula>"만료"</formula>
    </cfRule>
  </conditionalFormatting>
  <dataValidations count="1">
    <dataValidation allowBlank="true" errorStyle="stop" operator="between" showDropDown="false" showErrorMessage="false" showInputMessage="false" sqref="G5:G54" type="list">
      <formula1>"발송대기,발송,수주,실패,만료"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2026-03-15T05:38:53Z</dcterms:created>
  <dc:creator>openpyxl</dc:creator>
  <dc:description/>
  <dc:language>en-US</dc:language>
  <cp:lastModifiedBy/>
  <dcterms:modified xsi:type="dcterms:W3CDTF">2026-03-15T05:38:53Z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