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sults" sheetId="1" state="visible" r:id="rId1"/>
    <sheet name="Input" sheetId="2" state="visible" r:id="rId2"/>
    <sheet name="Simul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5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color theme="1"/>
      <sz val="11"/>
    </font>
    <font>
      <name val="Arial"/>
      <charset val="1"/>
      <family val="0"/>
      <b val="1"/>
      <color rgb="FF375623"/>
      <sz val="12"/>
    </font>
    <font>
      <name val="Noto Sans CJK SC"/>
      <family val="2"/>
      <color rgb="FF666666"/>
      <sz val="10"/>
    </font>
    <font>
      <name val="Noto Sans CJK SC"/>
      <family val="2"/>
      <sz val="11"/>
    </font>
    <font>
      <name val="Noto Sans CJK SC"/>
      <family val="2"/>
      <b val="1"/>
      <color rgb="FFC00000"/>
      <sz val="11"/>
    </font>
    <font>
      <name val="Noto Sans CJK SC"/>
      <family val="2"/>
      <color rgb="FF666666"/>
      <sz val="9"/>
    </font>
    <font>
      <name val="Arial"/>
      <charset val="1"/>
      <family val="0"/>
      <color rgb="FF0000FF"/>
      <sz val="11"/>
    </font>
    <font>
      <name val="Noto Sans CJK SC"/>
      <family val="2"/>
      <color rgb="FFC00000"/>
      <sz val="10"/>
    </font>
    <font>
      <name val="Arial"/>
      <charset val="1"/>
      <family val="0"/>
      <b val="1"/>
      <color rgb="FFFFFFFF"/>
      <sz val="11"/>
    </font>
    <font>
      <name val="Noto Sans CJK SC"/>
      <family val="2"/>
      <b val="1"/>
      <color rgb="FFFFFFFF"/>
      <sz val="11"/>
    </font>
    <font>
      <name val="Arial"/>
      <charset val="1"/>
      <family val="0"/>
      <sz val="11"/>
    </font>
  </fonts>
  <fills count="5">
    <fill>
      <patternFill/>
    </fill>
    <fill>
      <patternFill patternType="gray125"/>
    </fill>
    <fill>
      <patternFill patternType="solid">
        <fgColor rgb="FFE2EFDA"/>
        <bgColor rgb="FFFFF2CC"/>
      </patternFill>
    </fill>
    <fill>
      <patternFill patternType="solid">
        <fgColor rgb="FFFFF2CC"/>
        <bgColor rgb="FFE2EFDA"/>
      </patternFill>
    </fill>
    <fill>
      <patternFill patternType="solid">
        <fgColor rgb="FF4472C4"/>
        <bgColor rgb="FF4A7EB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0" borderId="1" applyAlignment="1" pivotButton="0" quotePrefix="0" xfId="0">
      <alignment horizontal="general" vertical="bottom"/>
    </xf>
    <xf numFmtId="0" fontId="3" fillId="0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3" fontId="5" fillId="2" borderId="1" applyAlignment="1" pivotButton="0" quotePrefix="0" xfId="0">
      <alignment horizontal="general" vertical="bottom"/>
    </xf>
    <xf numFmtId="0" fontId="2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 wrapText="1"/>
    </xf>
    <xf numFmtId="0" fontId="10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3" fontId="10" fillId="3" borderId="1" applyAlignment="1" pivotButton="0" quotePrefix="0" xfId="0">
      <alignment horizontal="general" vertical="bottom"/>
    </xf>
    <xf numFmtId="164" fontId="10" fillId="3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4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3" fontId="14" fillId="0" borderId="1" applyAlignment="1" pivotButton="0" quotePrefix="0" xfId="0">
      <alignment horizontal="general" vertical="bottom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4" customWidth="1" min="3" max="3"/>
    <col width="16" customWidth="1" min="4" max="4"/>
  </cols>
  <sheetData>
    <row r="1"/>
    <row r="2" ht="17.35" customHeight="1">
      <c r="B2" s="1" t="inlineStr">
        <is>
          <t>📊 Retirement Fund Analysis</t>
        </is>
      </c>
    </row>
    <row r="3"/>
    <row r="4" ht="15" customHeight="1">
      <c r="B4" s="2" t="inlineStr">
        <is>
          <t>Years until retirement</t>
        </is>
      </c>
      <c r="C4" s="3">
        <f>Input!C6-Input!C5</f>
        <v/>
      </c>
      <c r="D4" s="4" t="inlineStr">
        <is>
          <t>yr</t>
        </is>
      </c>
    </row>
    <row r="5" ht="15" customHeight="1">
      <c r="B5" s="2" t="inlineStr">
        <is>
          <t>Estimated total assets at retirement</t>
        </is>
      </c>
      <c r="C5" s="5">
        <f>VLOOKUP(Input!C6, Simulation!B3:G62, 6, FALSE())</f>
        <v/>
      </c>
    </row>
    <row r="6" ht="17.15" customHeight="1">
      <c r="B6" s="2" t="inlineStr">
        <is>
          <t>Total post-retirement funds needed (excl. SS)</t>
        </is>
      </c>
      <c r="C6" s="5">
        <f>SUMPRODUCT((Simulation!B3:B62&gt;=Input!C6)*(Simulation!B3:B62&lt;=Input!C7)*Simulation!F3:F62)</f>
        <v/>
      </c>
    </row>
    <row r="7" ht="15" customHeight="1">
      <c r="B7" s="2" t="inlineStr">
        <is>
          <t>Surplus/deficit</t>
        </is>
      </c>
      <c r="C7" s="5">
        <f>C5-C6</f>
        <v/>
      </c>
    </row>
    <row r="8" ht="15" customHeight="1">
      <c r="B8" s="2" t="inlineStr">
        <is>
          <t>Estimated asset depletion age</t>
        </is>
      </c>
      <c r="C8" s="3">
        <f>IFERROR(MATCH(0, Simulation!G3:G62, 0)+Input!C5-1, "Not depleted")</f>
        <v/>
      </c>
    </row>
    <row r="9"/>
    <row r="10" ht="15" customHeight="1">
      <c r="B10" s="6" t="inlineStr">
        <is>
          <t>💡 Interpretation Guide</t>
        </is>
      </c>
    </row>
    <row r="11" ht="15" customHeight="1">
      <c r="B11" s="7" t="inlineStr">
        <is>
          <t>Positive surplus = comfortable. Negative = shortfall.</t>
        </is>
      </c>
    </row>
    <row r="12" ht="15" customHeight="1">
      <c r="B12" s="7" t="inlineStr">
        <is>
          <t>If depletion age &lt; life expectancy, more savings needed.</t>
        </is>
      </c>
    </row>
    <row r="13"/>
    <row r="14" ht="17.15" customHeight="1">
      <c r="B14" s="6" t="inlineStr">
        <is>
          <t>🔄 Reverse: Monthly savings needed</t>
        </is>
      </c>
    </row>
    <row r="15" ht="17.15" customHeight="1">
      <c r="B15" s="8" t="inlineStr">
        <is>
          <t>Monthly savings needed for target (estimate)</t>
        </is>
      </c>
      <c r="C15" s="5">
        <f>IFERROR((C6-Input!C10*(1+Input!C12)^(Input!C6-Input!C5))/((((1+Input!C12)^(Input!C6-Input!C5))-1)/Input!C12)/12, "-")</f>
        <v/>
      </c>
      <c r="D15" s="4" t="inlineStr">
        <is>
          <t>$/mo</t>
        </is>
      </c>
    </row>
    <row r="16"/>
    <row r="17" ht="15" customHeight="1">
      <c r="B17" s="9" t="inlineStr">
        <is>
          <t>⚠ Disclaimer</t>
        </is>
      </c>
    </row>
    <row r="18" ht="15" customHeight="1">
      <c r="B18" s="10" t="inlineStr">
        <is>
          <t>These results are estimates based on simplified assumptions (fixed return rate, fixed inflation). Actual investment returns vary, and unexpected expenses (medical, emergency) may arise. Consult a financial advisor for precise planning.</t>
        </is>
      </c>
    </row>
    <row r="19" ht="15" customHeight="1"/>
  </sheetData>
  <mergeCells count="4">
    <mergeCell ref="B12:D12"/>
    <mergeCell ref="B11:D11"/>
    <mergeCell ref="B2:C2"/>
    <mergeCell ref="B18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20" customWidth="1" min="3" max="3"/>
    <col width="14" customWidth="1" min="4" max="4"/>
    <col width="30" customWidth="1" min="5" max="5"/>
  </cols>
  <sheetData>
    <row r="1"/>
    <row r="2" ht="17.35" customHeight="1">
      <c r="B2" s="1" t="inlineStr">
        <is>
          <t>🏦 Retirement Fund Calculator</t>
        </is>
      </c>
    </row>
    <row r="3"/>
    <row r="4" ht="15" customHeight="1">
      <c r="B4" s="6" t="inlineStr">
        <is>
          <t>📌 Basic Info</t>
        </is>
      </c>
    </row>
    <row r="5" ht="15" customHeight="1">
      <c r="B5" s="8" t="inlineStr">
        <is>
          <t>Current Age</t>
        </is>
      </c>
      <c r="C5" s="11" t="n">
        <v>35</v>
      </c>
      <c r="D5" s="12" t="inlineStr">
        <is>
          <t>years</t>
        </is>
      </c>
    </row>
    <row r="6" ht="15" customHeight="1">
      <c r="B6" s="8" t="inlineStr">
        <is>
          <t>Target retirement age</t>
        </is>
      </c>
      <c r="C6" s="11" t="n">
        <v>60</v>
      </c>
      <c r="D6" s="12" t="inlineStr">
        <is>
          <t>years</t>
        </is>
      </c>
    </row>
    <row r="7" ht="15" customHeight="1">
      <c r="B7" s="8" t="inlineStr">
        <is>
          <t>Life expectancy</t>
        </is>
      </c>
      <c r="C7" s="11" t="n">
        <v>85</v>
      </c>
      <c r="D7" s="12" t="inlineStr">
        <is>
          <t>years</t>
        </is>
      </c>
    </row>
    <row r="8"/>
    <row r="9" ht="15" customHeight="1">
      <c r="B9" s="6" t="inlineStr">
        <is>
          <t>💵 Financial Info</t>
        </is>
      </c>
    </row>
    <row r="10" ht="17.15" customHeight="1">
      <c r="B10" s="8" t="inlineStr">
        <is>
          <t>Current total assets (savings+investments)</t>
        </is>
      </c>
      <c r="C10" s="13" t="n">
        <v>100000</v>
      </c>
      <c r="D10" s="12" t="inlineStr">
        <is>
          <t>$</t>
        </is>
      </c>
    </row>
    <row r="11" ht="15" customHeight="1">
      <c r="B11" s="8" t="inlineStr">
        <is>
          <t>Monthly savings</t>
        </is>
      </c>
      <c r="C11" s="13" t="n">
        <v>2000</v>
      </c>
      <c r="D11" s="12" t="inlineStr">
        <is>
          <t>$</t>
        </is>
      </c>
    </row>
    <row r="12" ht="17.15" customHeight="1">
      <c r="B12" s="8" t="inlineStr">
        <is>
          <t>Investment return (annual)</t>
        </is>
      </c>
      <c r="C12" s="14" t="n">
        <v>0.05</v>
      </c>
    </row>
    <row r="13" ht="17.15" customHeight="1">
      <c r="B13" s="8" t="inlineStr">
        <is>
          <t>Inflation rate (annual)</t>
        </is>
      </c>
      <c r="C13" s="14" t="n">
        <v>0.025</v>
      </c>
    </row>
    <row r="14"/>
    <row r="15" ht="15" customHeight="1">
      <c r="B15" s="6" t="inlineStr">
        <is>
          <t>🏠 Post-Retirement Plan</t>
        </is>
      </c>
    </row>
    <row r="16" ht="17.15" customHeight="1">
      <c r="B16" s="8" t="inlineStr">
        <is>
          <t>Monthly living expenses (current $)</t>
        </is>
      </c>
      <c r="C16" s="13" t="n">
        <v>4000</v>
      </c>
      <c r="D16" s="12" t="inlineStr">
        <is>
          <t>$</t>
        </is>
      </c>
    </row>
    <row r="17" ht="15" customHeight="1">
      <c r="B17" s="8" t="inlineStr">
        <is>
          <t>Expected monthly Social Security</t>
        </is>
      </c>
      <c r="C17" s="13" t="n">
        <v>1500</v>
      </c>
      <c r="D17" s="12" t="inlineStr">
        <is>
          <t>$</t>
        </is>
      </c>
    </row>
    <row r="18" ht="15" customHeight="1">
      <c r="B18" s="8" t="inlineStr">
        <is>
          <t>SS start age</t>
        </is>
      </c>
      <c r="C18" s="11" t="n">
        <v>65</v>
      </c>
      <c r="D18" s="12" t="inlineStr">
        <is>
          <t>years</t>
        </is>
      </c>
    </row>
    <row r="19"/>
    <row r="20" ht="15" customHeight="1">
      <c r="B20" s="6" t="inlineStr">
        <is>
          <t>💡 Guide</t>
        </is>
      </c>
    </row>
    <row r="21" ht="15" customHeight="1">
      <c r="B21" s="7" t="inlineStr">
        <is>
          <t>Enter values in yellow cells; Results and Simulation update automatically.</t>
        </is>
      </c>
    </row>
    <row r="22" ht="15" customHeight="1">
      <c r="B22" s="15" t="inlineStr">
        <is>
          <t>⚠ This is a simplified estimation tool and does not guarantee actual investment results.</t>
        </is>
      </c>
    </row>
  </sheetData>
  <mergeCells count="3">
    <mergeCell ref="B2:C2"/>
    <mergeCell ref="B22:E22"/>
    <mergeCell ref="B21:E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2"/>
  <sheetViews>
    <sheetView workbookViewId="0">
      <selection activeCell="A1" sqref="A1"/>
    </sheetView>
  </sheetViews>
  <sheetFormatPr baseColWidth="8" defaultRowHeight="15"/>
  <cols>
    <col width="4" customWidth="1" min="1" max="1"/>
    <col width="10" customWidth="1" min="2" max="2"/>
    <col width="18" customWidth="1" min="3" max="3"/>
    <col width="13" customWidth="1" min="4" max="4"/>
    <col width="13" customWidth="1" min="5" max="5"/>
    <col width="13" customWidth="1" min="6" max="6"/>
    <col width="13" customWidth="1" min="7" max="7"/>
    <col width="12" customWidth="1" min="8" max="8"/>
  </cols>
  <sheetData>
    <row r="1"/>
    <row r="2" ht="15" customHeight="1">
      <c r="A2" s="16" t="n"/>
      <c r="B2" s="17" t="inlineStr">
        <is>
          <t>Age</t>
        </is>
      </c>
      <c r="C2" s="17" t="inlineStr">
        <is>
          <t>Start Assets</t>
        </is>
      </c>
      <c r="D2" s="17" t="inlineStr">
        <is>
          <t>Annual Savings</t>
        </is>
      </c>
      <c r="E2" s="17" t="inlineStr">
        <is>
          <t>Investment Return</t>
        </is>
      </c>
      <c r="F2" s="17" t="inlineStr">
        <is>
          <t>Annual Spending</t>
        </is>
      </c>
      <c r="G2" s="17" t="inlineStr">
        <is>
          <t>End Assets</t>
        </is>
      </c>
      <c r="H2" s="17" t="inlineStr">
        <is>
          <t>Phase</t>
        </is>
      </c>
    </row>
    <row r="3" ht="15" customHeight="1">
      <c r="B3" s="8">
        <f>Input!C5</f>
        <v/>
      </c>
      <c r="C3" s="18">
        <f>Input!C10</f>
        <v/>
      </c>
      <c r="D3" s="18">
        <f>IF(B3&lt;Input!C6, Input!C11*12, 0)</f>
        <v/>
      </c>
      <c r="E3" s="18">
        <f>C3*Input!C12</f>
        <v/>
      </c>
      <c r="F3" s="18">
        <f>IF(B3&gt;=Input!C6,Input!C16*12*(1+Input!C13)^(B3-Input!C5)-IF(B3&gt;=Input!C18, Input!C17*12, 0),0)</f>
        <v/>
      </c>
      <c r="G3" s="18">
        <f>MAX(C3+D3+E3-F3, 0)</f>
        <v/>
      </c>
      <c r="H3" s="8">
        <f>IF(B3&lt;Input!C6,"Saving","Withdrawal")</f>
        <v/>
      </c>
    </row>
    <row r="4" ht="15" customHeight="1">
      <c r="B4" s="8">
        <f>B3+1</f>
        <v/>
      </c>
      <c r="C4" s="18">
        <f>G3</f>
        <v/>
      </c>
      <c r="D4" s="18">
        <f>IF(B4&lt;Input!C6, Input!C11*12, 0)</f>
        <v/>
      </c>
      <c r="E4" s="18">
        <f>C4*Input!C12</f>
        <v/>
      </c>
      <c r="F4" s="18">
        <f>IF(B4&gt;=Input!C6,Input!C16*12*(1+Input!C13)^(B4-Input!C5)-IF(B4&gt;=Input!C18, Input!C17*12, 0),0)</f>
        <v/>
      </c>
      <c r="G4" s="18">
        <f>MAX(C4+D4+E4-F4, 0)</f>
        <v/>
      </c>
      <c r="H4" s="8">
        <f>IF(B4&lt;Input!C6,"Saving","Withdrawal")</f>
        <v/>
      </c>
    </row>
    <row r="5" ht="15" customHeight="1">
      <c r="B5" s="8">
        <f>B4+1</f>
        <v/>
      </c>
      <c r="C5" s="18">
        <f>G4</f>
        <v/>
      </c>
      <c r="D5" s="18">
        <f>IF(B5&lt;Input!C6, Input!C11*12, 0)</f>
        <v/>
      </c>
      <c r="E5" s="18">
        <f>C5*Input!C12</f>
        <v/>
      </c>
      <c r="F5" s="18">
        <f>IF(B5&gt;=Input!C6,Input!C16*12*(1+Input!C13)^(B5-Input!C5)-IF(B5&gt;=Input!C18, Input!C17*12, 0),0)</f>
        <v/>
      </c>
      <c r="G5" s="18">
        <f>MAX(C5+D5+E5-F5, 0)</f>
        <v/>
      </c>
      <c r="H5" s="8">
        <f>IF(B5&lt;Input!C6,"Saving","Withdrawal")</f>
        <v/>
      </c>
    </row>
    <row r="6" ht="15" customHeight="1">
      <c r="B6" s="8">
        <f>B5+1</f>
        <v/>
      </c>
      <c r="C6" s="18">
        <f>G5</f>
        <v/>
      </c>
      <c r="D6" s="18">
        <f>IF(B6&lt;Input!C6, Input!C11*12, 0)</f>
        <v/>
      </c>
      <c r="E6" s="18">
        <f>C6*Input!C12</f>
        <v/>
      </c>
      <c r="F6" s="18">
        <f>IF(B6&gt;=Input!C6,Input!C16*12*(1+Input!C13)^(B6-Input!C5)-IF(B6&gt;=Input!C18, Input!C17*12, 0),0)</f>
        <v/>
      </c>
      <c r="G6" s="18">
        <f>MAX(C6+D6+E6-F6, 0)</f>
        <v/>
      </c>
      <c r="H6" s="8">
        <f>IF(B6&lt;Input!C6,"Saving","Withdrawal")</f>
        <v/>
      </c>
    </row>
    <row r="7" ht="15" customHeight="1">
      <c r="B7" s="8">
        <f>B6+1</f>
        <v/>
      </c>
      <c r="C7" s="18">
        <f>G6</f>
        <v/>
      </c>
      <c r="D7" s="18">
        <f>IF(B7&lt;Input!C6, Input!C11*12, 0)</f>
        <v/>
      </c>
      <c r="E7" s="18">
        <f>C7*Input!C12</f>
        <v/>
      </c>
      <c r="F7" s="18">
        <f>IF(B7&gt;=Input!C6,Input!C16*12*(1+Input!C13)^(B7-Input!C5)-IF(B7&gt;=Input!C18, Input!C17*12, 0),0)</f>
        <v/>
      </c>
      <c r="G7" s="18">
        <f>MAX(C7+D7+E7-F7, 0)</f>
        <v/>
      </c>
      <c r="H7" s="8">
        <f>IF(B7&lt;Input!C6,"Saving","Withdrawal")</f>
        <v/>
      </c>
    </row>
    <row r="8" ht="15" customHeight="1">
      <c r="B8" s="8">
        <f>B7+1</f>
        <v/>
      </c>
      <c r="C8" s="18">
        <f>G7</f>
        <v/>
      </c>
      <c r="D8" s="18">
        <f>IF(B8&lt;Input!C6, Input!C11*12, 0)</f>
        <v/>
      </c>
      <c r="E8" s="18">
        <f>C8*Input!C12</f>
        <v/>
      </c>
      <c r="F8" s="18">
        <f>IF(B8&gt;=Input!C6,Input!C16*12*(1+Input!C13)^(B8-Input!C5)-IF(B8&gt;=Input!C18, Input!C17*12, 0),0)</f>
        <v/>
      </c>
      <c r="G8" s="18">
        <f>MAX(C8+D8+E8-F8, 0)</f>
        <v/>
      </c>
      <c r="H8" s="8">
        <f>IF(B8&lt;Input!C6,"Saving","Withdrawal")</f>
        <v/>
      </c>
    </row>
    <row r="9" ht="15" customHeight="1">
      <c r="B9" s="8">
        <f>B8+1</f>
        <v/>
      </c>
      <c r="C9" s="18">
        <f>G8</f>
        <v/>
      </c>
      <c r="D9" s="18">
        <f>IF(B9&lt;Input!C6, Input!C11*12, 0)</f>
        <v/>
      </c>
      <c r="E9" s="18">
        <f>C9*Input!C12</f>
        <v/>
      </c>
      <c r="F9" s="18">
        <f>IF(B9&gt;=Input!C6,Input!C16*12*(1+Input!C13)^(B9-Input!C5)-IF(B9&gt;=Input!C18, Input!C17*12, 0),0)</f>
        <v/>
      </c>
      <c r="G9" s="18">
        <f>MAX(C9+D9+E9-F9, 0)</f>
        <v/>
      </c>
      <c r="H9" s="8">
        <f>IF(B9&lt;Input!C6,"Saving","Withdrawal")</f>
        <v/>
      </c>
    </row>
    <row r="10" ht="15" customHeight="1">
      <c r="B10" s="8">
        <f>B9+1</f>
        <v/>
      </c>
      <c r="C10" s="18">
        <f>G9</f>
        <v/>
      </c>
      <c r="D10" s="18">
        <f>IF(B10&lt;Input!C6, Input!C11*12, 0)</f>
        <v/>
      </c>
      <c r="E10" s="18">
        <f>C10*Input!C12</f>
        <v/>
      </c>
      <c r="F10" s="18">
        <f>IF(B10&gt;=Input!C6,Input!C16*12*(1+Input!C13)^(B10-Input!C5)-IF(B10&gt;=Input!C18, Input!C17*12, 0),0)</f>
        <v/>
      </c>
      <c r="G10" s="18">
        <f>MAX(C10+D10+E10-F10, 0)</f>
        <v/>
      </c>
      <c r="H10" s="8">
        <f>IF(B10&lt;Input!C6,"Saving","Withdrawal")</f>
        <v/>
      </c>
    </row>
    <row r="11" ht="15" customHeight="1">
      <c r="B11" s="8">
        <f>B10+1</f>
        <v/>
      </c>
      <c r="C11" s="18">
        <f>G10</f>
        <v/>
      </c>
      <c r="D11" s="18">
        <f>IF(B11&lt;Input!C6, Input!C11*12, 0)</f>
        <v/>
      </c>
      <c r="E11" s="18">
        <f>C11*Input!C12</f>
        <v/>
      </c>
      <c r="F11" s="18">
        <f>IF(B11&gt;=Input!C6,Input!C16*12*(1+Input!C13)^(B11-Input!C5)-IF(B11&gt;=Input!C18, Input!C17*12, 0),0)</f>
        <v/>
      </c>
      <c r="G11" s="18">
        <f>MAX(C11+D11+E11-F11, 0)</f>
        <v/>
      </c>
      <c r="H11" s="8">
        <f>IF(B11&lt;Input!C6,"Saving","Withdrawal")</f>
        <v/>
      </c>
    </row>
    <row r="12" ht="15" customHeight="1">
      <c r="B12" s="8">
        <f>B11+1</f>
        <v/>
      </c>
      <c r="C12" s="18">
        <f>G11</f>
        <v/>
      </c>
      <c r="D12" s="18">
        <f>IF(B12&lt;Input!C6, Input!C11*12, 0)</f>
        <v/>
      </c>
      <c r="E12" s="18">
        <f>C12*Input!C12</f>
        <v/>
      </c>
      <c r="F12" s="18">
        <f>IF(B12&gt;=Input!C6,Input!C16*12*(1+Input!C13)^(B12-Input!C5)-IF(B12&gt;=Input!C18, Input!C17*12, 0),0)</f>
        <v/>
      </c>
      <c r="G12" s="18">
        <f>MAX(C12+D12+E12-F12, 0)</f>
        <v/>
      </c>
      <c r="H12" s="8">
        <f>IF(B12&lt;Input!C6,"Saving","Withdrawal")</f>
        <v/>
      </c>
    </row>
    <row r="13" ht="15" customHeight="1">
      <c r="B13" s="8">
        <f>B12+1</f>
        <v/>
      </c>
      <c r="C13" s="18">
        <f>G12</f>
        <v/>
      </c>
      <c r="D13" s="18">
        <f>IF(B13&lt;Input!C6, Input!C11*12, 0)</f>
        <v/>
      </c>
      <c r="E13" s="18">
        <f>C13*Input!C12</f>
        <v/>
      </c>
      <c r="F13" s="18">
        <f>IF(B13&gt;=Input!C6,Input!C16*12*(1+Input!C13)^(B13-Input!C5)-IF(B13&gt;=Input!C18, Input!C17*12, 0),0)</f>
        <v/>
      </c>
      <c r="G13" s="18">
        <f>MAX(C13+D13+E13-F13, 0)</f>
        <v/>
      </c>
      <c r="H13" s="8">
        <f>IF(B13&lt;Input!C6,"Saving","Withdrawal")</f>
        <v/>
      </c>
    </row>
    <row r="14" ht="15" customHeight="1">
      <c r="B14" s="8">
        <f>B13+1</f>
        <v/>
      </c>
      <c r="C14" s="18">
        <f>G13</f>
        <v/>
      </c>
      <c r="D14" s="18">
        <f>IF(B14&lt;Input!C6, Input!C11*12, 0)</f>
        <v/>
      </c>
      <c r="E14" s="18">
        <f>C14*Input!C12</f>
        <v/>
      </c>
      <c r="F14" s="18">
        <f>IF(B14&gt;=Input!C6,Input!C16*12*(1+Input!C13)^(B14-Input!C5)-IF(B14&gt;=Input!C18, Input!C17*12, 0),0)</f>
        <v/>
      </c>
      <c r="G14" s="18">
        <f>MAX(C14+D14+E14-F14, 0)</f>
        <v/>
      </c>
      <c r="H14" s="8">
        <f>IF(B14&lt;Input!C6,"Saving","Withdrawal")</f>
        <v/>
      </c>
    </row>
    <row r="15" ht="15" customHeight="1">
      <c r="B15" s="8">
        <f>B14+1</f>
        <v/>
      </c>
      <c r="C15" s="18">
        <f>G14</f>
        <v/>
      </c>
      <c r="D15" s="18">
        <f>IF(B15&lt;Input!C6, Input!C11*12, 0)</f>
        <v/>
      </c>
      <c r="E15" s="18">
        <f>C15*Input!C12</f>
        <v/>
      </c>
      <c r="F15" s="18">
        <f>IF(B15&gt;=Input!C6,Input!C16*12*(1+Input!C13)^(B15-Input!C5)-IF(B15&gt;=Input!C18, Input!C17*12, 0),0)</f>
        <v/>
      </c>
      <c r="G15" s="18">
        <f>MAX(C15+D15+E15-F15, 0)</f>
        <v/>
      </c>
      <c r="H15" s="8">
        <f>IF(B15&lt;Input!C6,"Saving","Withdrawal")</f>
        <v/>
      </c>
    </row>
    <row r="16" ht="15" customHeight="1">
      <c r="B16" s="8">
        <f>B15+1</f>
        <v/>
      </c>
      <c r="C16" s="18">
        <f>G15</f>
        <v/>
      </c>
      <c r="D16" s="18">
        <f>IF(B16&lt;Input!C6, Input!C11*12, 0)</f>
        <v/>
      </c>
      <c r="E16" s="18">
        <f>C16*Input!C12</f>
        <v/>
      </c>
      <c r="F16" s="18">
        <f>IF(B16&gt;=Input!C6,Input!C16*12*(1+Input!C13)^(B16-Input!C5)-IF(B16&gt;=Input!C18, Input!C17*12, 0),0)</f>
        <v/>
      </c>
      <c r="G16" s="18">
        <f>MAX(C16+D16+E16-F16, 0)</f>
        <v/>
      </c>
      <c r="H16" s="8">
        <f>IF(B16&lt;Input!C6,"Saving","Withdrawal")</f>
        <v/>
      </c>
    </row>
    <row r="17" ht="15" customHeight="1">
      <c r="B17" s="8">
        <f>B16+1</f>
        <v/>
      </c>
      <c r="C17" s="18">
        <f>G16</f>
        <v/>
      </c>
      <c r="D17" s="18">
        <f>IF(B17&lt;Input!C6, Input!C11*12, 0)</f>
        <v/>
      </c>
      <c r="E17" s="18">
        <f>C17*Input!C12</f>
        <v/>
      </c>
      <c r="F17" s="18">
        <f>IF(B17&gt;=Input!C6,Input!C16*12*(1+Input!C13)^(B17-Input!C5)-IF(B17&gt;=Input!C18, Input!C17*12, 0),0)</f>
        <v/>
      </c>
      <c r="G17" s="18">
        <f>MAX(C17+D17+E17-F17, 0)</f>
        <v/>
      </c>
      <c r="H17" s="8">
        <f>IF(B17&lt;Input!C6,"Saving","Withdrawal")</f>
        <v/>
      </c>
    </row>
    <row r="18" ht="15" customHeight="1">
      <c r="B18" s="8">
        <f>B17+1</f>
        <v/>
      </c>
      <c r="C18" s="18">
        <f>G17</f>
        <v/>
      </c>
      <c r="D18" s="18">
        <f>IF(B18&lt;Input!C6, Input!C11*12, 0)</f>
        <v/>
      </c>
      <c r="E18" s="18">
        <f>C18*Input!C12</f>
        <v/>
      </c>
      <c r="F18" s="18">
        <f>IF(B18&gt;=Input!C6,Input!C16*12*(1+Input!C13)^(B18-Input!C5)-IF(B18&gt;=Input!C18, Input!C17*12, 0),0)</f>
        <v/>
      </c>
      <c r="G18" s="18">
        <f>MAX(C18+D18+E18-F18, 0)</f>
        <v/>
      </c>
      <c r="H18" s="8">
        <f>IF(B18&lt;Input!C6,"Saving","Withdrawal")</f>
        <v/>
      </c>
    </row>
    <row r="19" ht="15" customHeight="1">
      <c r="B19" s="8">
        <f>B18+1</f>
        <v/>
      </c>
      <c r="C19" s="18">
        <f>G18</f>
        <v/>
      </c>
      <c r="D19" s="18">
        <f>IF(B19&lt;Input!C6, Input!C11*12, 0)</f>
        <v/>
      </c>
      <c r="E19" s="18">
        <f>C19*Input!C12</f>
        <v/>
      </c>
      <c r="F19" s="18">
        <f>IF(B19&gt;=Input!C6,Input!C16*12*(1+Input!C13)^(B19-Input!C5)-IF(B19&gt;=Input!C18, Input!C17*12, 0),0)</f>
        <v/>
      </c>
      <c r="G19" s="18">
        <f>MAX(C19+D19+E19-F19, 0)</f>
        <v/>
      </c>
      <c r="H19" s="8">
        <f>IF(B19&lt;Input!C6,"Saving","Withdrawal")</f>
        <v/>
      </c>
    </row>
    <row r="20" ht="15" customHeight="1">
      <c r="B20" s="8">
        <f>B19+1</f>
        <v/>
      </c>
      <c r="C20" s="18">
        <f>G19</f>
        <v/>
      </c>
      <c r="D20" s="18">
        <f>IF(B20&lt;Input!C6, Input!C11*12, 0)</f>
        <v/>
      </c>
      <c r="E20" s="18">
        <f>C20*Input!C12</f>
        <v/>
      </c>
      <c r="F20" s="18">
        <f>IF(B20&gt;=Input!C6,Input!C16*12*(1+Input!C13)^(B20-Input!C5)-IF(B20&gt;=Input!C18, Input!C17*12, 0),0)</f>
        <v/>
      </c>
      <c r="G20" s="18">
        <f>MAX(C20+D20+E20-F20, 0)</f>
        <v/>
      </c>
      <c r="H20" s="8">
        <f>IF(B20&lt;Input!C6,"Saving","Withdrawal")</f>
        <v/>
      </c>
    </row>
    <row r="21" ht="15" customHeight="1">
      <c r="B21" s="8">
        <f>B20+1</f>
        <v/>
      </c>
      <c r="C21" s="18">
        <f>G20</f>
        <v/>
      </c>
      <c r="D21" s="18">
        <f>IF(B21&lt;Input!C6, Input!C11*12, 0)</f>
        <v/>
      </c>
      <c r="E21" s="18">
        <f>C21*Input!C12</f>
        <v/>
      </c>
      <c r="F21" s="18">
        <f>IF(B21&gt;=Input!C6,Input!C16*12*(1+Input!C13)^(B21-Input!C5)-IF(B21&gt;=Input!C18, Input!C17*12, 0),0)</f>
        <v/>
      </c>
      <c r="G21" s="18">
        <f>MAX(C21+D21+E21-F21, 0)</f>
        <v/>
      </c>
      <c r="H21" s="8">
        <f>IF(B21&lt;Input!C6,"Saving","Withdrawal")</f>
        <v/>
      </c>
    </row>
    <row r="22" ht="15" customHeight="1">
      <c r="B22" s="8">
        <f>B21+1</f>
        <v/>
      </c>
      <c r="C22" s="18">
        <f>G21</f>
        <v/>
      </c>
      <c r="D22" s="18">
        <f>IF(B22&lt;Input!C6, Input!C11*12, 0)</f>
        <v/>
      </c>
      <c r="E22" s="18">
        <f>C22*Input!C12</f>
        <v/>
      </c>
      <c r="F22" s="18">
        <f>IF(B22&gt;=Input!C6,Input!C16*12*(1+Input!C13)^(B22-Input!C5)-IF(B22&gt;=Input!C18, Input!C17*12, 0),0)</f>
        <v/>
      </c>
      <c r="G22" s="18">
        <f>MAX(C22+D22+E22-F22, 0)</f>
        <v/>
      </c>
      <c r="H22" s="8">
        <f>IF(B22&lt;Input!C6,"Saving","Withdrawal")</f>
        <v/>
      </c>
    </row>
    <row r="23" ht="15" customHeight="1">
      <c r="B23" s="8">
        <f>B22+1</f>
        <v/>
      </c>
      <c r="C23" s="18">
        <f>G22</f>
        <v/>
      </c>
      <c r="D23" s="18">
        <f>IF(B23&lt;Input!C6, Input!C11*12, 0)</f>
        <v/>
      </c>
      <c r="E23" s="18">
        <f>C23*Input!C12</f>
        <v/>
      </c>
      <c r="F23" s="18">
        <f>IF(B23&gt;=Input!C6,Input!C16*12*(1+Input!C13)^(B23-Input!C5)-IF(B23&gt;=Input!C18, Input!C17*12, 0),0)</f>
        <v/>
      </c>
      <c r="G23" s="18">
        <f>MAX(C23+D23+E23-F23, 0)</f>
        <v/>
      </c>
      <c r="H23" s="8">
        <f>IF(B23&lt;Input!C6,"Saving","Withdrawal")</f>
        <v/>
      </c>
    </row>
    <row r="24" ht="15" customHeight="1">
      <c r="B24" s="8">
        <f>B23+1</f>
        <v/>
      </c>
      <c r="C24" s="18">
        <f>G23</f>
        <v/>
      </c>
      <c r="D24" s="18">
        <f>IF(B24&lt;Input!C6, Input!C11*12, 0)</f>
        <v/>
      </c>
      <c r="E24" s="18">
        <f>C24*Input!C12</f>
        <v/>
      </c>
      <c r="F24" s="18">
        <f>IF(B24&gt;=Input!C6,Input!C16*12*(1+Input!C13)^(B24-Input!C5)-IF(B24&gt;=Input!C18, Input!C17*12, 0),0)</f>
        <v/>
      </c>
      <c r="G24" s="18">
        <f>MAX(C24+D24+E24-F24, 0)</f>
        <v/>
      </c>
      <c r="H24" s="8">
        <f>IF(B24&lt;Input!C6,"Saving","Withdrawal")</f>
        <v/>
      </c>
    </row>
    <row r="25" ht="15" customHeight="1">
      <c r="B25" s="8">
        <f>B24+1</f>
        <v/>
      </c>
      <c r="C25" s="18">
        <f>G24</f>
        <v/>
      </c>
      <c r="D25" s="18">
        <f>IF(B25&lt;Input!C6, Input!C11*12, 0)</f>
        <v/>
      </c>
      <c r="E25" s="18">
        <f>C25*Input!C12</f>
        <v/>
      </c>
      <c r="F25" s="18">
        <f>IF(B25&gt;=Input!C6,Input!C16*12*(1+Input!C13)^(B25-Input!C5)-IF(B25&gt;=Input!C18, Input!C17*12, 0),0)</f>
        <v/>
      </c>
      <c r="G25" s="18">
        <f>MAX(C25+D25+E25-F25, 0)</f>
        <v/>
      </c>
      <c r="H25" s="8">
        <f>IF(B25&lt;Input!C6,"Saving","Withdrawal")</f>
        <v/>
      </c>
    </row>
    <row r="26" ht="15" customHeight="1">
      <c r="B26" s="8">
        <f>B25+1</f>
        <v/>
      </c>
      <c r="C26" s="18">
        <f>G25</f>
        <v/>
      </c>
      <c r="D26" s="18">
        <f>IF(B26&lt;Input!C6, Input!C11*12, 0)</f>
        <v/>
      </c>
      <c r="E26" s="18">
        <f>C26*Input!C12</f>
        <v/>
      </c>
      <c r="F26" s="18">
        <f>IF(B26&gt;=Input!C6,Input!C16*12*(1+Input!C13)^(B26-Input!C5)-IF(B26&gt;=Input!C18, Input!C17*12, 0),0)</f>
        <v/>
      </c>
      <c r="G26" s="18">
        <f>MAX(C26+D26+E26-F26, 0)</f>
        <v/>
      </c>
      <c r="H26" s="8">
        <f>IF(B26&lt;Input!C6,"Saving","Withdrawal")</f>
        <v/>
      </c>
    </row>
    <row r="27" ht="15" customHeight="1">
      <c r="B27" s="8">
        <f>B26+1</f>
        <v/>
      </c>
      <c r="C27" s="18">
        <f>G26</f>
        <v/>
      </c>
      <c r="D27" s="18">
        <f>IF(B27&lt;Input!C6, Input!C11*12, 0)</f>
        <v/>
      </c>
      <c r="E27" s="18">
        <f>C27*Input!C12</f>
        <v/>
      </c>
      <c r="F27" s="18">
        <f>IF(B27&gt;=Input!C6,Input!C16*12*(1+Input!C13)^(B27-Input!C5)-IF(B27&gt;=Input!C18, Input!C17*12, 0),0)</f>
        <v/>
      </c>
      <c r="G27" s="18">
        <f>MAX(C27+D27+E27-F27, 0)</f>
        <v/>
      </c>
      <c r="H27" s="8">
        <f>IF(B27&lt;Input!C6,"Saving","Withdrawal")</f>
        <v/>
      </c>
    </row>
    <row r="28" ht="15" customHeight="1">
      <c r="B28" s="8">
        <f>B27+1</f>
        <v/>
      </c>
      <c r="C28" s="18">
        <f>G27</f>
        <v/>
      </c>
      <c r="D28" s="18">
        <f>IF(B28&lt;Input!C6, Input!C11*12, 0)</f>
        <v/>
      </c>
      <c r="E28" s="18">
        <f>C28*Input!C12</f>
        <v/>
      </c>
      <c r="F28" s="18">
        <f>IF(B28&gt;=Input!C6,Input!C16*12*(1+Input!C13)^(B28-Input!C5)-IF(B28&gt;=Input!C18, Input!C17*12, 0),0)</f>
        <v/>
      </c>
      <c r="G28" s="18">
        <f>MAX(C28+D28+E28-F28, 0)</f>
        <v/>
      </c>
      <c r="H28" s="8">
        <f>IF(B28&lt;Input!C6,"Saving","Withdrawal")</f>
        <v/>
      </c>
    </row>
    <row r="29" ht="15" customHeight="1">
      <c r="B29" s="8">
        <f>B28+1</f>
        <v/>
      </c>
      <c r="C29" s="18">
        <f>G28</f>
        <v/>
      </c>
      <c r="D29" s="18">
        <f>IF(B29&lt;Input!C6, Input!C11*12, 0)</f>
        <v/>
      </c>
      <c r="E29" s="18">
        <f>C29*Input!C12</f>
        <v/>
      </c>
      <c r="F29" s="18">
        <f>IF(B29&gt;=Input!C6,Input!C16*12*(1+Input!C13)^(B29-Input!C5)-IF(B29&gt;=Input!C18, Input!C17*12, 0),0)</f>
        <v/>
      </c>
      <c r="G29" s="18">
        <f>MAX(C29+D29+E29-F29, 0)</f>
        <v/>
      </c>
      <c r="H29" s="8">
        <f>IF(B29&lt;Input!C6,"Saving","Withdrawal")</f>
        <v/>
      </c>
    </row>
    <row r="30" ht="15" customHeight="1">
      <c r="B30" s="8">
        <f>B29+1</f>
        <v/>
      </c>
      <c r="C30" s="18">
        <f>G29</f>
        <v/>
      </c>
      <c r="D30" s="18">
        <f>IF(B30&lt;Input!C6, Input!C11*12, 0)</f>
        <v/>
      </c>
      <c r="E30" s="18">
        <f>C30*Input!C12</f>
        <v/>
      </c>
      <c r="F30" s="18">
        <f>IF(B30&gt;=Input!C6,Input!C16*12*(1+Input!C13)^(B30-Input!C5)-IF(B30&gt;=Input!C18, Input!C17*12, 0),0)</f>
        <v/>
      </c>
      <c r="G30" s="18">
        <f>MAX(C30+D30+E30-F30, 0)</f>
        <v/>
      </c>
      <c r="H30" s="8">
        <f>IF(B30&lt;Input!C6,"Saving","Withdrawal")</f>
        <v/>
      </c>
    </row>
    <row r="31" ht="15" customHeight="1">
      <c r="B31" s="8">
        <f>B30+1</f>
        <v/>
      </c>
      <c r="C31" s="18">
        <f>G30</f>
        <v/>
      </c>
      <c r="D31" s="18">
        <f>IF(B31&lt;Input!C6, Input!C11*12, 0)</f>
        <v/>
      </c>
      <c r="E31" s="18">
        <f>C31*Input!C12</f>
        <v/>
      </c>
      <c r="F31" s="18">
        <f>IF(B31&gt;=Input!C6,Input!C16*12*(1+Input!C13)^(B31-Input!C5)-IF(B31&gt;=Input!C18, Input!C17*12, 0),0)</f>
        <v/>
      </c>
      <c r="G31" s="18">
        <f>MAX(C31+D31+E31-F31, 0)</f>
        <v/>
      </c>
      <c r="H31" s="8">
        <f>IF(B31&lt;Input!C6,"Saving","Withdrawal")</f>
        <v/>
      </c>
    </row>
    <row r="32" ht="15" customHeight="1">
      <c r="B32" s="8">
        <f>B31+1</f>
        <v/>
      </c>
      <c r="C32" s="18">
        <f>G31</f>
        <v/>
      </c>
      <c r="D32" s="18">
        <f>IF(B32&lt;Input!C6, Input!C11*12, 0)</f>
        <v/>
      </c>
      <c r="E32" s="18">
        <f>C32*Input!C12</f>
        <v/>
      </c>
      <c r="F32" s="18">
        <f>IF(B32&gt;=Input!C6,Input!C16*12*(1+Input!C13)^(B32-Input!C5)-IF(B32&gt;=Input!C18, Input!C17*12, 0),0)</f>
        <v/>
      </c>
      <c r="G32" s="18">
        <f>MAX(C32+D32+E32-F32, 0)</f>
        <v/>
      </c>
      <c r="H32" s="8">
        <f>IF(B32&lt;Input!C6,"Saving","Withdrawal")</f>
        <v/>
      </c>
    </row>
    <row r="33" ht="15" customHeight="1">
      <c r="B33" s="8">
        <f>B32+1</f>
        <v/>
      </c>
      <c r="C33" s="18">
        <f>G32</f>
        <v/>
      </c>
      <c r="D33" s="18">
        <f>IF(B33&lt;Input!C6, Input!C11*12, 0)</f>
        <v/>
      </c>
      <c r="E33" s="18">
        <f>C33*Input!C12</f>
        <v/>
      </c>
      <c r="F33" s="18">
        <f>IF(B33&gt;=Input!C6,Input!C16*12*(1+Input!C13)^(B33-Input!C5)-IF(B33&gt;=Input!C18, Input!C17*12, 0),0)</f>
        <v/>
      </c>
      <c r="G33" s="18">
        <f>MAX(C33+D33+E33-F33, 0)</f>
        <v/>
      </c>
      <c r="H33" s="8">
        <f>IF(B33&lt;Input!C6,"Saving","Withdrawal")</f>
        <v/>
      </c>
    </row>
    <row r="34" ht="15" customHeight="1">
      <c r="B34" s="8">
        <f>B33+1</f>
        <v/>
      </c>
      <c r="C34" s="18">
        <f>G33</f>
        <v/>
      </c>
      <c r="D34" s="18">
        <f>IF(B34&lt;Input!C6, Input!C11*12, 0)</f>
        <v/>
      </c>
      <c r="E34" s="18">
        <f>C34*Input!C12</f>
        <v/>
      </c>
      <c r="F34" s="18">
        <f>IF(B34&gt;=Input!C6,Input!C16*12*(1+Input!C13)^(B34-Input!C5)-IF(B34&gt;=Input!C18, Input!C17*12, 0),0)</f>
        <v/>
      </c>
      <c r="G34" s="18">
        <f>MAX(C34+D34+E34-F34, 0)</f>
        <v/>
      </c>
      <c r="H34" s="8">
        <f>IF(B34&lt;Input!C6,"Saving","Withdrawal")</f>
        <v/>
      </c>
    </row>
    <row r="35" ht="15" customHeight="1">
      <c r="B35" s="8">
        <f>B34+1</f>
        <v/>
      </c>
      <c r="C35" s="18">
        <f>G34</f>
        <v/>
      </c>
      <c r="D35" s="18">
        <f>IF(B35&lt;Input!C6, Input!C11*12, 0)</f>
        <v/>
      </c>
      <c r="E35" s="18">
        <f>C35*Input!C12</f>
        <v/>
      </c>
      <c r="F35" s="18">
        <f>IF(B35&gt;=Input!C6,Input!C16*12*(1+Input!C13)^(B35-Input!C5)-IF(B35&gt;=Input!C18, Input!C17*12, 0),0)</f>
        <v/>
      </c>
      <c r="G35" s="18">
        <f>MAX(C35+D35+E35-F35, 0)</f>
        <v/>
      </c>
      <c r="H35" s="8">
        <f>IF(B35&lt;Input!C6,"Saving","Withdrawal")</f>
        <v/>
      </c>
    </row>
    <row r="36" ht="15" customHeight="1">
      <c r="B36" s="8">
        <f>B35+1</f>
        <v/>
      </c>
      <c r="C36" s="18">
        <f>G35</f>
        <v/>
      </c>
      <c r="D36" s="18">
        <f>IF(B36&lt;Input!C6, Input!C11*12, 0)</f>
        <v/>
      </c>
      <c r="E36" s="18">
        <f>C36*Input!C12</f>
        <v/>
      </c>
      <c r="F36" s="18">
        <f>IF(B36&gt;=Input!C6,Input!C16*12*(1+Input!C13)^(B36-Input!C5)-IF(B36&gt;=Input!C18, Input!C17*12, 0),0)</f>
        <v/>
      </c>
      <c r="G36" s="18">
        <f>MAX(C36+D36+E36-F36, 0)</f>
        <v/>
      </c>
      <c r="H36" s="8">
        <f>IF(B36&lt;Input!C6,"Saving","Withdrawal")</f>
        <v/>
      </c>
    </row>
    <row r="37" ht="15" customHeight="1">
      <c r="B37" s="8">
        <f>B36+1</f>
        <v/>
      </c>
      <c r="C37" s="18">
        <f>G36</f>
        <v/>
      </c>
      <c r="D37" s="18">
        <f>IF(B37&lt;Input!C6, Input!C11*12, 0)</f>
        <v/>
      </c>
      <c r="E37" s="18">
        <f>C37*Input!C12</f>
        <v/>
      </c>
      <c r="F37" s="18">
        <f>IF(B37&gt;=Input!C6,Input!C16*12*(1+Input!C13)^(B37-Input!C5)-IF(B37&gt;=Input!C18, Input!C17*12, 0),0)</f>
        <v/>
      </c>
      <c r="G37" s="18">
        <f>MAX(C37+D37+E37-F37, 0)</f>
        <v/>
      </c>
      <c r="H37" s="8">
        <f>IF(B37&lt;Input!C6,"Saving","Withdrawal")</f>
        <v/>
      </c>
    </row>
    <row r="38" ht="15" customHeight="1">
      <c r="B38" s="8">
        <f>B37+1</f>
        <v/>
      </c>
      <c r="C38" s="18">
        <f>G37</f>
        <v/>
      </c>
      <c r="D38" s="18">
        <f>IF(B38&lt;Input!C6, Input!C11*12, 0)</f>
        <v/>
      </c>
      <c r="E38" s="18">
        <f>C38*Input!C12</f>
        <v/>
      </c>
      <c r="F38" s="18">
        <f>IF(B38&gt;=Input!C6,Input!C16*12*(1+Input!C13)^(B38-Input!C5)-IF(B38&gt;=Input!C18, Input!C17*12, 0),0)</f>
        <v/>
      </c>
      <c r="G38" s="18">
        <f>MAX(C38+D38+E38-F38, 0)</f>
        <v/>
      </c>
      <c r="H38" s="8">
        <f>IF(B38&lt;Input!C6,"Saving","Withdrawal")</f>
        <v/>
      </c>
    </row>
    <row r="39" ht="15" customHeight="1">
      <c r="B39" s="8">
        <f>B38+1</f>
        <v/>
      </c>
      <c r="C39" s="18">
        <f>G38</f>
        <v/>
      </c>
      <c r="D39" s="18">
        <f>IF(B39&lt;Input!C6, Input!C11*12, 0)</f>
        <v/>
      </c>
      <c r="E39" s="18">
        <f>C39*Input!C12</f>
        <v/>
      </c>
      <c r="F39" s="18">
        <f>IF(B39&gt;=Input!C6,Input!C16*12*(1+Input!C13)^(B39-Input!C5)-IF(B39&gt;=Input!C18, Input!C17*12, 0),0)</f>
        <v/>
      </c>
      <c r="G39" s="18">
        <f>MAX(C39+D39+E39-F39, 0)</f>
        <v/>
      </c>
      <c r="H39" s="8">
        <f>IF(B39&lt;Input!C6,"Saving","Withdrawal")</f>
        <v/>
      </c>
    </row>
    <row r="40" ht="15" customHeight="1">
      <c r="B40" s="8">
        <f>B39+1</f>
        <v/>
      </c>
      <c r="C40" s="18">
        <f>G39</f>
        <v/>
      </c>
      <c r="D40" s="18">
        <f>IF(B40&lt;Input!C6, Input!C11*12, 0)</f>
        <v/>
      </c>
      <c r="E40" s="18">
        <f>C40*Input!C12</f>
        <v/>
      </c>
      <c r="F40" s="18">
        <f>IF(B40&gt;=Input!C6,Input!C16*12*(1+Input!C13)^(B40-Input!C5)-IF(B40&gt;=Input!C18, Input!C17*12, 0),0)</f>
        <v/>
      </c>
      <c r="G40" s="18">
        <f>MAX(C40+D40+E40-F40, 0)</f>
        <v/>
      </c>
      <c r="H40" s="8">
        <f>IF(B40&lt;Input!C6,"Saving","Withdrawal")</f>
        <v/>
      </c>
    </row>
    <row r="41" ht="15" customHeight="1">
      <c r="B41" s="8">
        <f>B40+1</f>
        <v/>
      </c>
      <c r="C41" s="18">
        <f>G40</f>
        <v/>
      </c>
      <c r="D41" s="18">
        <f>IF(B41&lt;Input!C6, Input!C11*12, 0)</f>
        <v/>
      </c>
      <c r="E41" s="18">
        <f>C41*Input!C12</f>
        <v/>
      </c>
      <c r="F41" s="18">
        <f>IF(B41&gt;=Input!C6,Input!C16*12*(1+Input!C13)^(B41-Input!C5)-IF(B41&gt;=Input!C18, Input!C17*12, 0),0)</f>
        <v/>
      </c>
      <c r="G41" s="18">
        <f>MAX(C41+D41+E41-F41, 0)</f>
        <v/>
      </c>
      <c r="H41" s="8">
        <f>IF(B41&lt;Input!C6,"Saving","Withdrawal")</f>
        <v/>
      </c>
    </row>
    <row r="42" ht="15" customHeight="1">
      <c r="B42" s="8">
        <f>B41+1</f>
        <v/>
      </c>
      <c r="C42" s="18">
        <f>G41</f>
        <v/>
      </c>
      <c r="D42" s="18">
        <f>IF(B42&lt;Input!C6, Input!C11*12, 0)</f>
        <v/>
      </c>
      <c r="E42" s="18">
        <f>C42*Input!C12</f>
        <v/>
      </c>
      <c r="F42" s="18">
        <f>IF(B42&gt;=Input!C6,Input!C16*12*(1+Input!C13)^(B42-Input!C5)-IF(B42&gt;=Input!C18, Input!C17*12, 0),0)</f>
        <v/>
      </c>
      <c r="G42" s="18">
        <f>MAX(C42+D42+E42-F42, 0)</f>
        <v/>
      </c>
      <c r="H42" s="8">
        <f>IF(B42&lt;Input!C6,"Saving","Withdrawal")</f>
        <v/>
      </c>
    </row>
    <row r="43" ht="15" customHeight="1">
      <c r="B43" s="8">
        <f>B42+1</f>
        <v/>
      </c>
      <c r="C43" s="18">
        <f>G42</f>
        <v/>
      </c>
      <c r="D43" s="18">
        <f>IF(B43&lt;Input!C6, Input!C11*12, 0)</f>
        <v/>
      </c>
      <c r="E43" s="18">
        <f>C43*Input!C12</f>
        <v/>
      </c>
      <c r="F43" s="18">
        <f>IF(B43&gt;=Input!C6,Input!C16*12*(1+Input!C13)^(B43-Input!C5)-IF(B43&gt;=Input!C18, Input!C17*12, 0),0)</f>
        <v/>
      </c>
      <c r="G43" s="18">
        <f>MAX(C43+D43+E43-F43, 0)</f>
        <v/>
      </c>
      <c r="H43" s="8">
        <f>IF(B43&lt;Input!C6,"Saving","Withdrawal")</f>
        <v/>
      </c>
    </row>
    <row r="44" ht="15" customHeight="1">
      <c r="B44" s="8">
        <f>B43+1</f>
        <v/>
      </c>
      <c r="C44" s="18">
        <f>G43</f>
        <v/>
      </c>
      <c r="D44" s="18">
        <f>IF(B44&lt;Input!C6, Input!C11*12, 0)</f>
        <v/>
      </c>
      <c r="E44" s="18">
        <f>C44*Input!C12</f>
        <v/>
      </c>
      <c r="F44" s="18">
        <f>IF(B44&gt;=Input!C6,Input!C16*12*(1+Input!C13)^(B44-Input!C5)-IF(B44&gt;=Input!C18, Input!C17*12, 0),0)</f>
        <v/>
      </c>
      <c r="G44" s="18">
        <f>MAX(C44+D44+E44-F44, 0)</f>
        <v/>
      </c>
      <c r="H44" s="8">
        <f>IF(B44&lt;Input!C6,"Saving","Withdrawal")</f>
        <v/>
      </c>
    </row>
    <row r="45" ht="15" customHeight="1">
      <c r="B45" s="8">
        <f>B44+1</f>
        <v/>
      </c>
      <c r="C45" s="18">
        <f>G44</f>
        <v/>
      </c>
      <c r="D45" s="18">
        <f>IF(B45&lt;Input!C6, Input!C11*12, 0)</f>
        <v/>
      </c>
      <c r="E45" s="18">
        <f>C45*Input!C12</f>
        <v/>
      </c>
      <c r="F45" s="18">
        <f>IF(B45&gt;=Input!C6,Input!C16*12*(1+Input!C13)^(B45-Input!C5)-IF(B45&gt;=Input!C18, Input!C17*12, 0),0)</f>
        <v/>
      </c>
      <c r="G45" s="18">
        <f>MAX(C45+D45+E45-F45, 0)</f>
        <v/>
      </c>
      <c r="H45" s="8">
        <f>IF(B45&lt;Input!C6,"Saving","Withdrawal")</f>
        <v/>
      </c>
    </row>
    <row r="46" ht="15" customHeight="1">
      <c r="B46" s="8">
        <f>B45+1</f>
        <v/>
      </c>
      <c r="C46" s="18">
        <f>G45</f>
        <v/>
      </c>
      <c r="D46" s="18">
        <f>IF(B46&lt;Input!C6, Input!C11*12, 0)</f>
        <v/>
      </c>
      <c r="E46" s="18">
        <f>C46*Input!C12</f>
        <v/>
      </c>
      <c r="F46" s="18">
        <f>IF(B46&gt;=Input!C6,Input!C16*12*(1+Input!C13)^(B46-Input!C5)-IF(B46&gt;=Input!C18, Input!C17*12, 0),0)</f>
        <v/>
      </c>
      <c r="G46" s="18">
        <f>MAX(C46+D46+E46-F46, 0)</f>
        <v/>
      </c>
      <c r="H46" s="8">
        <f>IF(B46&lt;Input!C6,"Saving","Withdrawal")</f>
        <v/>
      </c>
    </row>
    <row r="47" ht="15" customHeight="1">
      <c r="B47" s="8">
        <f>B46+1</f>
        <v/>
      </c>
      <c r="C47" s="18">
        <f>G46</f>
        <v/>
      </c>
      <c r="D47" s="18">
        <f>IF(B47&lt;Input!C6, Input!C11*12, 0)</f>
        <v/>
      </c>
      <c r="E47" s="18">
        <f>C47*Input!C12</f>
        <v/>
      </c>
      <c r="F47" s="18">
        <f>IF(B47&gt;=Input!C6,Input!C16*12*(1+Input!C13)^(B47-Input!C5)-IF(B47&gt;=Input!C18, Input!C17*12, 0),0)</f>
        <v/>
      </c>
      <c r="G47" s="18">
        <f>MAX(C47+D47+E47-F47, 0)</f>
        <v/>
      </c>
      <c r="H47" s="8">
        <f>IF(B47&lt;Input!C6,"Saving","Withdrawal")</f>
        <v/>
      </c>
    </row>
    <row r="48" ht="15" customHeight="1">
      <c r="B48" s="8">
        <f>B47+1</f>
        <v/>
      </c>
      <c r="C48" s="18">
        <f>G47</f>
        <v/>
      </c>
      <c r="D48" s="18">
        <f>IF(B48&lt;Input!C6, Input!C11*12, 0)</f>
        <v/>
      </c>
      <c r="E48" s="18">
        <f>C48*Input!C12</f>
        <v/>
      </c>
      <c r="F48" s="18">
        <f>IF(B48&gt;=Input!C6,Input!C16*12*(1+Input!C13)^(B48-Input!C5)-IF(B48&gt;=Input!C18, Input!C17*12, 0),0)</f>
        <v/>
      </c>
      <c r="G48" s="18">
        <f>MAX(C48+D48+E48-F48, 0)</f>
        <v/>
      </c>
      <c r="H48" s="8">
        <f>IF(B48&lt;Input!C6,"Saving","Withdrawal")</f>
        <v/>
      </c>
    </row>
    <row r="49" ht="15" customHeight="1">
      <c r="B49" s="8">
        <f>B48+1</f>
        <v/>
      </c>
      <c r="C49" s="18">
        <f>G48</f>
        <v/>
      </c>
      <c r="D49" s="18">
        <f>IF(B49&lt;Input!C6, Input!C11*12, 0)</f>
        <v/>
      </c>
      <c r="E49" s="18">
        <f>C49*Input!C12</f>
        <v/>
      </c>
      <c r="F49" s="18">
        <f>IF(B49&gt;=Input!C6,Input!C16*12*(1+Input!C13)^(B49-Input!C5)-IF(B49&gt;=Input!C18, Input!C17*12, 0),0)</f>
        <v/>
      </c>
      <c r="G49" s="18">
        <f>MAX(C49+D49+E49-F49, 0)</f>
        <v/>
      </c>
      <c r="H49" s="8">
        <f>IF(B49&lt;Input!C6,"Saving","Withdrawal")</f>
        <v/>
      </c>
    </row>
    <row r="50" ht="15" customHeight="1">
      <c r="B50" s="8">
        <f>B49+1</f>
        <v/>
      </c>
      <c r="C50" s="18">
        <f>G49</f>
        <v/>
      </c>
      <c r="D50" s="18">
        <f>IF(B50&lt;Input!C6, Input!C11*12, 0)</f>
        <v/>
      </c>
      <c r="E50" s="18">
        <f>C50*Input!C12</f>
        <v/>
      </c>
      <c r="F50" s="18">
        <f>IF(B50&gt;=Input!C6,Input!C16*12*(1+Input!C13)^(B50-Input!C5)-IF(B50&gt;=Input!C18, Input!C17*12, 0),0)</f>
        <v/>
      </c>
      <c r="G50" s="18">
        <f>MAX(C50+D50+E50-F50, 0)</f>
        <v/>
      </c>
      <c r="H50" s="8">
        <f>IF(B50&lt;Input!C6,"Saving","Withdrawal")</f>
        <v/>
      </c>
    </row>
    <row r="51" ht="15" customHeight="1">
      <c r="B51" s="8">
        <f>B50+1</f>
        <v/>
      </c>
      <c r="C51" s="18">
        <f>G50</f>
        <v/>
      </c>
      <c r="D51" s="18">
        <f>IF(B51&lt;Input!C6, Input!C11*12, 0)</f>
        <v/>
      </c>
      <c r="E51" s="18">
        <f>C51*Input!C12</f>
        <v/>
      </c>
      <c r="F51" s="18">
        <f>IF(B51&gt;=Input!C6,Input!C16*12*(1+Input!C13)^(B51-Input!C5)-IF(B51&gt;=Input!C18, Input!C17*12, 0),0)</f>
        <v/>
      </c>
      <c r="G51" s="18">
        <f>MAX(C51+D51+E51-F51, 0)</f>
        <v/>
      </c>
      <c r="H51" s="8">
        <f>IF(B51&lt;Input!C6,"Saving","Withdrawal")</f>
        <v/>
      </c>
    </row>
    <row r="52" ht="15" customHeight="1">
      <c r="B52" s="8">
        <f>B51+1</f>
        <v/>
      </c>
      <c r="C52" s="18">
        <f>G51</f>
        <v/>
      </c>
      <c r="D52" s="18">
        <f>IF(B52&lt;Input!C6, Input!C11*12, 0)</f>
        <v/>
      </c>
      <c r="E52" s="18">
        <f>C52*Input!C12</f>
        <v/>
      </c>
      <c r="F52" s="18">
        <f>IF(B52&gt;=Input!C6,Input!C16*12*(1+Input!C13)^(B52-Input!C5)-IF(B52&gt;=Input!C18, Input!C17*12, 0),0)</f>
        <v/>
      </c>
      <c r="G52" s="18">
        <f>MAX(C52+D52+E52-F52, 0)</f>
        <v/>
      </c>
      <c r="H52" s="8">
        <f>IF(B52&lt;Input!C6,"Saving","Withdrawal")</f>
        <v/>
      </c>
    </row>
    <row r="53" ht="15" customHeight="1">
      <c r="B53" s="8">
        <f>B52+1</f>
        <v/>
      </c>
      <c r="C53" s="18">
        <f>G52</f>
        <v/>
      </c>
      <c r="D53" s="18">
        <f>IF(B53&lt;Input!C6, Input!C11*12, 0)</f>
        <v/>
      </c>
      <c r="E53" s="18">
        <f>C53*Input!C12</f>
        <v/>
      </c>
      <c r="F53" s="18">
        <f>IF(B53&gt;=Input!C6,Input!C16*12*(1+Input!C13)^(B53-Input!C5)-IF(B53&gt;=Input!C18, Input!C17*12, 0),0)</f>
        <v/>
      </c>
      <c r="G53" s="18">
        <f>MAX(C53+D53+E53-F53, 0)</f>
        <v/>
      </c>
      <c r="H53" s="8">
        <f>IF(B53&lt;Input!C6,"Saving","Withdrawal")</f>
        <v/>
      </c>
    </row>
    <row r="54" ht="15" customHeight="1">
      <c r="B54" s="8">
        <f>B53+1</f>
        <v/>
      </c>
      <c r="C54" s="18">
        <f>G53</f>
        <v/>
      </c>
      <c r="D54" s="18">
        <f>IF(B54&lt;Input!C6, Input!C11*12, 0)</f>
        <v/>
      </c>
      <c r="E54" s="18">
        <f>C54*Input!C12</f>
        <v/>
      </c>
      <c r="F54" s="18">
        <f>IF(B54&gt;=Input!C6,Input!C16*12*(1+Input!C13)^(B54-Input!C5)-IF(B54&gt;=Input!C18, Input!C17*12, 0),0)</f>
        <v/>
      </c>
      <c r="G54" s="18">
        <f>MAX(C54+D54+E54-F54, 0)</f>
        <v/>
      </c>
      <c r="H54" s="8">
        <f>IF(B54&lt;Input!C6,"Saving","Withdrawal")</f>
        <v/>
      </c>
    </row>
    <row r="55" ht="15" customHeight="1">
      <c r="B55" s="8">
        <f>B54+1</f>
        <v/>
      </c>
      <c r="C55" s="18">
        <f>G54</f>
        <v/>
      </c>
      <c r="D55" s="18">
        <f>IF(B55&lt;Input!C6, Input!C11*12, 0)</f>
        <v/>
      </c>
      <c r="E55" s="18">
        <f>C55*Input!C12</f>
        <v/>
      </c>
      <c r="F55" s="18">
        <f>IF(B55&gt;=Input!C6,Input!C16*12*(1+Input!C13)^(B55-Input!C5)-IF(B55&gt;=Input!C18, Input!C17*12, 0),0)</f>
        <v/>
      </c>
      <c r="G55" s="18">
        <f>MAX(C55+D55+E55-F55, 0)</f>
        <v/>
      </c>
      <c r="H55" s="8">
        <f>IF(B55&lt;Input!C6,"Saving","Withdrawal")</f>
        <v/>
      </c>
    </row>
    <row r="56" ht="15" customHeight="1">
      <c r="B56" s="8">
        <f>B55+1</f>
        <v/>
      </c>
      <c r="C56" s="18">
        <f>G55</f>
        <v/>
      </c>
      <c r="D56" s="18">
        <f>IF(B56&lt;Input!C6, Input!C11*12, 0)</f>
        <v/>
      </c>
      <c r="E56" s="18">
        <f>C56*Input!C12</f>
        <v/>
      </c>
      <c r="F56" s="18">
        <f>IF(B56&gt;=Input!C6,Input!C16*12*(1+Input!C13)^(B56-Input!C5)-IF(B56&gt;=Input!C18, Input!C17*12, 0),0)</f>
        <v/>
      </c>
      <c r="G56" s="18">
        <f>MAX(C56+D56+E56-F56, 0)</f>
        <v/>
      </c>
      <c r="H56" s="8">
        <f>IF(B56&lt;Input!C6,"Saving","Withdrawal")</f>
        <v/>
      </c>
    </row>
    <row r="57" ht="15" customHeight="1">
      <c r="B57" s="8">
        <f>B56+1</f>
        <v/>
      </c>
      <c r="C57" s="18">
        <f>G56</f>
        <v/>
      </c>
      <c r="D57" s="18">
        <f>IF(B57&lt;Input!C6, Input!C11*12, 0)</f>
        <v/>
      </c>
      <c r="E57" s="18">
        <f>C57*Input!C12</f>
        <v/>
      </c>
      <c r="F57" s="18">
        <f>IF(B57&gt;=Input!C6,Input!C16*12*(1+Input!C13)^(B57-Input!C5)-IF(B57&gt;=Input!C18, Input!C17*12, 0),0)</f>
        <v/>
      </c>
      <c r="G57" s="18">
        <f>MAX(C57+D57+E57-F57, 0)</f>
        <v/>
      </c>
      <c r="H57" s="8">
        <f>IF(B57&lt;Input!C6,"Saving","Withdrawal")</f>
        <v/>
      </c>
    </row>
    <row r="58" ht="15" customHeight="1">
      <c r="B58" s="8">
        <f>B57+1</f>
        <v/>
      </c>
      <c r="C58" s="18">
        <f>G57</f>
        <v/>
      </c>
      <c r="D58" s="18">
        <f>IF(B58&lt;Input!C6, Input!C11*12, 0)</f>
        <v/>
      </c>
      <c r="E58" s="18">
        <f>C58*Input!C12</f>
        <v/>
      </c>
      <c r="F58" s="18">
        <f>IF(B58&gt;=Input!C6,Input!C16*12*(1+Input!C13)^(B58-Input!C5)-IF(B58&gt;=Input!C18, Input!C17*12, 0),0)</f>
        <v/>
      </c>
      <c r="G58" s="18">
        <f>MAX(C58+D58+E58-F58, 0)</f>
        <v/>
      </c>
      <c r="H58" s="8">
        <f>IF(B58&lt;Input!C6,"Saving","Withdrawal")</f>
        <v/>
      </c>
    </row>
    <row r="59" ht="15" customHeight="1">
      <c r="B59" s="8">
        <f>B58+1</f>
        <v/>
      </c>
      <c r="C59" s="18">
        <f>G58</f>
        <v/>
      </c>
      <c r="D59" s="18">
        <f>IF(B59&lt;Input!C6, Input!C11*12, 0)</f>
        <v/>
      </c>
      <c r="E59" s="18">
        <f>C59*Input!C12</f>
        <v/>
      </c>
      <c r="F59" s="18">
        <f>IF(B59&gt;=Input!C6,Input!C16*12*(1+Input!C13)^(B59-Input!C5)-IF(B59&gt;=Input!C18, Input!C17*12, 0),0)</f>
        <v/>
      </c>
      <c r="G59" s="18">
        <f>MAX(C59+D59+E59-F59, 0)</f>
        <v/>
      </c>
      <c r="H59" s="8">
        <f>IF(B59&lt;Input!C6,"Saving","Withdrawal")</f>
        <v/>
      </c>
    </row>
    <row r="60" ht="15" customHeight="1">
      <c r="B60" s="8">
        <f>B59+1</f>
        <v/>
      </c>
      <c r="C60" s="18">
        <f>G59</f>
        <v/>
      </c>
      <c r="D60" s="18">
        <f>IF(B60&lt;Input!C6, Input!C11*12, 0)</f>
        <v/>
      </c>
      <c r="E60" s="18">
        <f>C60*Input!C12</f>
        <v/>
      </c>
      <c r="F60" s="18">
        <f>IF(B60&gt;=Input!C6,Input!C16*12*(1+Input!C13)^(B60-Input!C5)-IF(B60&gt;=Input!C18, Input!C17*12, 0),0)</f>
        <v/>
      </c>
      <c r="G60" s="18">
        <f>MAX(C60+D60+E60-F60, 0)</f>
        <v/>
      </c>
      <c r="H60" s="8">
        <f>IF(B60&lt;Input!C6,"Saving","Withdrawal")</f>
        <v/>
      </c>
    </row>
    <row r="61" ht="15" customHeight="1">
      <c r="B61" s="8">
        <f>B60+1</f>
        <v/>
      </c>
      <c r="C61" s="18">
        <f>G60</f>
        <v/>
      </c>
      <c r="D61" s="18">
        <f>IF(B61&lt;Input!C6, Input!C11*12, 0)</f>
        <v/>
      </c>
      <c r="E61" s="18">
        <f>C61*Input!C12</f>
        <v/>
      </c>
      <c r="F61" s="18">
        <f>IF(B61&gt;=Input!C6,Input!C16*12*(1+Input!C13)^(B61-Input!C5)-IF(B61&gt;=Input!C18, Input!C17*12, 0),0)</f>
        <v/>
      </c>
      <c r="G61" s="18">
        <f>MAX(C61+D61+E61-F61, 0)</f>
        <v/>
      </c>
      <c r="H61" s="8">
        <f>IF(B61&lt;Input!C6,"Saving","Withdrawal")</f>
        <v/>
      </c>
    </row>
    <row r="62" ht="15" customHeight="1">
      <c r="B62" s="8">
        <f>B61+1</f>
        <v/>
      </c>
      <c r="C62" s="18">
        <f>G61</f>
        <v/>
      </c>
      <c r="D62" s="18">
        <f>IF(B62&lt;Input!C6, Input!C11*12, 0)</f>
        <v/>
      </c>
      <c r="E62" s="18">
        <f>C62*Input!C12</f>
        <v/>
      </c>
      <c r="F62" s="18">
        <f>IF(B62&gt;=Input!C6,Input!C16*12*(1+Input!C13)^(B62-Input!C5)-IF(B62&gt;=Input!C18, Input!C17*12, 0),0)</f>
        <v/>
      </c>
      <c r="G62" s="18">
        <f>MAX(C62+D62+E62-F62, 0)</f>
        <v/>
      </c>
      <c r="H62" s="8">
        <f>IF(B62&lt;Input!C6,"Saving","Withdrawal")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2026-03-17T05:39:47Z</dcterms:created>
  <dcterms:modified xsi:type="dcterms:W3CDTF">2026-03-17T05:39:47Z</dcterms:modified>
</cp:coreProperties>
</file>