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" sheetId="1" state="visible" r:id="rId1"/>
    <sheet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name val="Calibri"/>
      <family val="2"/>
      <color theme="1"/>
      <sz val="11"/>
      <scheme val="minor"/>
    </font>
    <font>
      <name val="Noto Sans CJK SC"/>
      <family val="2"/>
      <b val="1"/>
      <color rgb="FF1F4E79"/>
      <sz val="14"/>
    </font>
    <font>
      <name val="Noto Sans CJK SC"/>
      <family val="2"/>
      <b val="1"/>
      <sz val="11"/>
    </font>
    <font>
      <name val="Calibri"/>
      <charset val="1"/>
      <family val="2"/>
      <color theme="1"/>
      <sz val="11"/>
    </font>
    <font>
      <name val="Noto Sans CJK SC"/>
      <family val="2"/>
      <sz val="11"/>
    </font>
    <font>
      <name val="Arial"/>
      <charset val="1"/>
      <family val="0"/>
      <color rgb="FF0000FF"/>
      <sz val="11"/>
    </font>
    <font>
      <name val="Noto Sans CJK SC"/>
      <family val="2"/>
      <color rgb="FF0000FF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sz val="13"/>
    </font>
    <font>
      <name val="Noto Sans CJK SC"/>
      <family val="2"/>
      <color rgb="FFC00000"/>
      <sz val="9"/>
    </font>
    <font>
      <name val="Arial"/>
      <charset val="1"/>
      <family val="0"/>
      <b val="1"/>
      <sz val="16"/>
    </font>
    <font>
      <name val="Noto Sans CJK SC"/>
      <family val="2"/>
      <color theme="1"/>
      <sz val="11"/>
    </font>
    <font>
      <name val="Arial"/>
      <charset val="1"/>
      <family val="0"/>
      <sz val="14"/>
    </font>
    <font>
      <name val="Noto Sans CJK SC"/>
      <family val="2"/>
      <b val="1"/>
      <color rgb="FF1F4E79"/>
      <sz val="13"/>
    </font>
    <font>
      <name val="Arial"/>
      <charset val="1"/>
      <family val="0"/>
      <b val="1"/>
      <color rgb="FF375623"/>
      <sz val="22"/>
    </font>
    <font>
      <name val="Noto Sans CJK SC"/>
      <family val="2"/>
      <b val="1"/>
      <sz val="14"/>
    </font>
    <font>
      <name val="Arial"/>
      <charset val="1"/>
      <family val="0"/>
      <b val="1"/>
      <color rgb="FFC00000"/>
      <sz val="12"/>
    </font>
    <font>
      <name val="Noto Sans CJK SC"/>
      <family val="2"/>
      <b val="1"/>
      <color rgb="FF4472C4"/>
      <sz val="12"/>
    </font>
  </fonts>
  <fills count="6">
    <fill>
      <patternFill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D6E4F0"/>
      </patternFill>
    </fill>
    <fill>
      <patternFill patternType="solid">
        <fgColor rgb="FFFFC7CE"/>
        <bgColor rgb="FFD9D9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general" vertical="bottom"/>
    </xf>
    <xf numFmtId="0" fontId="2" fillId="2" borderId="0" applyAlignment="1" pivotButton="0" quotePrefix="0" xfId="0">
      <alignment horizontal="general" vertical="bottom"/>
    </xf>
    <xf numFmtId="0" fontId="3" fillId="2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general" vertical="bottom"/>
    </xf>
    <xf numFmtId="3" fontId="5" fillId="3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3" fontId="7" fillId="0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2" fillId="0" borderId="1" applyAlignment="1" pivotButton="0" quotePrefix="0" xfId="0">
      <alignment horizontal="general" vertical="bottom"/>
    </xf>
    <xf numFmtId="3" fontId="8" fillId="4" borderId="1" applyAlignment="1" pivotButton="0" quotePrefix="0" xfId="0">
      <alignment horizontal="general" vertical="bottom"/>
    </xf>
    <xf numFmtId="165" fontId="7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3" fontId="10" fillId="0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center" vertical="bottom"/>
    </xf>
    <xf numFmtId="0" fontId="13" fillId="0" borderId="1" applyAlignment="1" pivotButton="0" quotePrefix="0" xfId="0">
      <alignment horizontal="general" vertical="bottom"/>
    </xf>
    <xf numFmtId="3" fontId="14" fillId="4" borderId="1" applyAlignment="1" pivotButton="0" quotePrefix="0" xfId="0">
      <alignment horizontal="center" vertical="bottom"/>
    </xf>
    <xf numFmtId="0" fontId="15" fillId="0" borderId="0" applyAlignment="1" pivotButton="0" quotePrefix="0" xfId="0">
      <alignment horizontal="general" vertical="bottom"/>
    </xf>
    <xf numFmtId="3" fontId="16" fillId="0" borderId="1" applyAlignment="1" pivotButton="0" quotePrefix="0" xfId="0">
      <alignment horizontal="general" vertical="bottom"/>
    </xf>
    <xf numFmtId="0" fontId="3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3" fontId="7" fillId="5" borderId="1" applyAlignment="1" pivotButton="0" quotePrefix="0" xfId="0">
      <alignment horizontal="general" vertical="bottom"/>
    </xf>
    <xf numFmtId="3" fontId="3" fillId="0" borderId="0" applyAlignment="1" pivotButton="0" quotePrefix="0" xfId="0">
      <alignment horizontal="general" vertical="bottom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0" customWidth="1" min="3" max="3"/>
    <col width="14" customWidth="1" min="4" max="4"/>
  </cols>
  <sheetData>
    <row r="1"/>
    <row r="2" ht="17.35" customHeight="1">
      <c r="B2" s="1" t="inlineStr">
        <is>
          <t>⏰ Real Hourly Wage Calculator</t>
        </is>
      </c>
    </row>
    <row r="3"/>
    <row r="4" ht="15" customHeight="1">
      <c r="B4" s="2" t="inlineStr">
        <is>
          <t>💵 Pay Info</t>
        </is>
      </c>
      <c r="C4" s="3" t="n"/>
      <c r="D4" s="3" t="n"/>
    </row>
    <row r="5" ht="17.15" customHeight="1">
      <c r="B5" s="4" t="inlineStr">
        <is>
          <t>Gross monthly pay (or annual/12)</t>
        </is>
      </c>
      <c r="C5" s="5" t="n">
        <v>5000</v>
      </c>
      <c r="D5" s="6" t="inlineStr">
        <is>
          <t>$</t>
        </is>
      </c>
    </row>
    <row r="6" ht="17.15" customHeight="1">
      <c r="B6" s="4" t="inlineStr">
        <is>
          <t>Net monthly pay</t>
        </is>
      </c>
      <c r="C6" s="5" t="n">
        <v>4200</v>
      </c>
      <c r="D6" s="6" t="inlineStr">
        <is>
          <t>$</t>
        </is>
      </c>
    </row>
    <row r="7" ht="15" customHeight="1">
      <c r="B7" s="4" t="inlineStr">
        <is>
          <t>Work days/month</t>
        </is>
      </c>
      <c r="C7" s="7" t="n">
        <v>22</v>
      </c>
      <c r="D7" s="6" t="inlineStr">
        <is>
          <t>days</t>
        </is>
      </c>
    </row>
    <row r="8"/>
    <row r="9" ht="15" customHeight="1">
      <c r="B9" s="2" t="inlineStr">
        <is>
          <t>⏱️ Time Info</t>
        </is>
      </c>
      <c r="C9" s="3" t="n"/>
      <c r="D9" s="3" t="n"/>
    </row>
    <row r="10" ht="15" customHeight="1">
      <c r="B10" s="4" t="inlineStr">
        <is>
          <t>Official daily hours</t>
        </is>
      </c>
      <c r="C10" s="7" t="n">
        <v>8</v>
      </c>
      <c r="D10" s="6" t="inlineStr">
        <is>
          <t>hours</t>
        </is>
      </c>
    </row>
    <row r="11" ht="15" customHeight="1">
      <c r="B11" s="4" t="inlineStr">
        <is>
          <t>One-way commute</t>
        </is>
      </c>
      <c r="C11" s="7" t="n">
        <v>50</v>
      </c>
      <c r="D11" s="6" t="inlineStr">
        <is>
          <t>min</t>
        </is>
      </c>
    </row>
    <row r="12" ht="15" customHeight="1">
      <c r="B12" s="4" t="inlineStr">
        <is>
          <t>Average daily overtime</t>
        </is>
      </c>
      <c r="C12" s="7" t="n">
        <v>1</v>
      </c>
      <c r="D12" s="6" t="inlineStr">
        <is>
          <t>hours</t>
        </is>
      </c>
    </row>
    <row r="13" ht="15" customHeight="1">
      <c r="B13" s="4" t="inlineStr">
        <is>
          <t>Lunch break</t>
        </is>
      </c>
      <c r="C13" s="7" t="n">
        <v>60</v>
      </c>
      <c r="D13" s="6" t="inlineStr">
        <is>
          <t>min</t>
        </is>
      </c>
    </row>
    <row r="14" ht="17.15" customHeight="1">
      <c r="B14" s="4" t="inlineStr">
        <is>
          <t>Include lunch in work time?</t>
        </is>
      </c>
      <c r="C14" s="8" t="inlineStr">
        <is>
          <t>Yes</t>
        </is>
      </c>
    </row>
    <row r="15"/>
    <row r="16" ht="17.15" customHeight="1">
      <c r="B16" s="2" t="inlineStr">
        <is>
          <t>💸 Hidden Costs (monthly)</t>
        </is>
      </c>
      <c r="C16" s="3" t="n"/>
      <c r="D16" s="3" t="n"/>
    </row>
    <row r="17" ht="17.15" customHeight="1">
      <c r="B17" s="4" t="inlineStr">
        <is>
          <t>Transportation (transit, gas, parking, tolls)</t>
        </is>
      </c>
      <c r="C17" s="5" t="n">
        <v>200</v>
      </c>
      <c r="D17" s="6" t="inlineStr">
        <is>
          <t>$</t>
        </is>
      </c>
    </row>
    <row r="18" ht="17.15" customHeight="1">
      <c r="B18" s="4" t="inlineStr">
        <is>
          <t>Work meals &amp; coffee</t>
        </is>
      </c>
      <c r="C18" s="5" t="n">
        <v>250</v>
      </c>
      <c r="D18" s="6" t="inlineStr">
        <is>
          <t>$</t>
        </is>
      </c>
    </row>
    <row r="19" ht="17.15" customHeight="1">
      <c r="B19" s="4" t="inlineStr">
        <is>
          <t>Work clothing &amp; grooming</t>
        </is>
      </c>
      <c r="C19" s="5" t="n">
        <v>80</v>
      </c>
      <c r="D19" s="6" t="inlineStr">
        <is>
          <t>$</t>
        </is>
      </c>
    </row>
    <row r="20" ht="17.15" customHeight="1">
      <c r="B20" s="4" t="inlineStr">
        <is>
          <t>Extra childcare</t>
        </is>
      </c>
      <c r="C20" s="5" t="n">
        <v>0</v>
      </c>
      <c r="D20" s="6" t="inlineStr">
        <is>
          <t>$</t>
        </is>
      </c>
    </row>
    <row r="21" ht="17.15" customHeight="1">
      <c r="B21" s="4" t="inlineStr">
        <is>
          <t>Stress spending (optional)</t>
        </is>
      </c>
      <c r="C21" s="5" t="n">
        <v>50</v>
      </c>
      <c r="D21" s="6" t="inlineStr">
        <is>
          <t>$</t>
        </is>
      </c>
    </row>
    <row r="22" ht="17.15" customHeight="1">
      <c r="B22" s="4" t="inlineStr">
        <is>
          <t>Other (team dinners, gifts, etc.)</t>
        </is>
      </c>
      <c r="C22" s="5" t="n">
        <v>40</v>
      </c>
      <c r="D22" s="6" t="inlineStr">
        <is>
          <t>$</t>
        </is>
      </c>
    </row>
    <row r="23" ht="15" customHeight="1">
      <c r="B23" s="4" t="inlineStr">
        <is>
          <t>Hidden costs total</t>
        </is>
      </c>
      <c r="C23" s="9">
        <f>SUM(C17:C22)</f>
        <v/>
      </c>
      <c r="D23" s="6" t="inlineStr">
        <is>
          <t>$</t>
        </is>
      </c>
    </row>
    <row r="24"/>
    <row r="25" ht="15" customHeight="1">
      <c r="B25" s="2" t="inlineStr">
        <is>
          <t>📊 Auto Calculation Summary</t>
        </is>
      </c>
      <c r="C25" s="3" t="n"/>
      <c r="D25" s="3" t="n"/>
    </row>
    <row r="26" ht="17.15" customHeight="1">
      <c r="B26" s="4" t="inlineStr">
        <is>
          <t>Nominal hourly (gross / official hours)</t>
        </is>
      </c>
      <c r="C26" s="9">
        <f>ROUND(C5/(C7*C10),0)</f>
        <v/>
      </c>
      <c r="D26" s="6" t="inlineStr">
        <is>
          <t>$</t>
        </is>
      </c>
    </row>
    <row r="27" ht="17.15" customHeight="1">
      <c r="B27" s="4" t="inlineStr">
        <is>
          <t>Nominal hourly (net / official hours)</t>
        </is>
      </c>
      <c r="C27" s="9">
        <f>ROUND(C6/(C7*C10),0)</f>
        <v/>
      </c>
      <c r="D27" s="6" t="inlineStr">
        <is>
          <t>$</t>
        </is>
      </c>
    </row>
    <row r="28"/>
    <row r="29" ht="15" customHeight="1">
      <c r="B29" s="4" t="inlineStr">
        <is>
          <t>Actual daily time invested</t>
        </is>
      </c>
      <c r="C29" s="10">
        <f>C10+C12+(C11*2/60)+IF(C14="Yes",C13/60,0)</f>
        <v/>
      </c>
      <c r="D29" s="6" t="inlineStr">
        <is>
          <t>hours</t>
        </is>
      </c>
    </row>
    <row r="30" ht="15" customHeight="1">
      <c r="B30" s="4" t="inlineStr">
        <is>
          <t>Monthly time invested</t>
        </is>
      </c>
      <c r="C30" s="10">
        <f>C29*C7</f>
        <v/>
      </c>
      <c r="D30" s="6" t="inlineStr">
        <is>
          <t>hours</t>
        </is>
      </c>
    </row>
    <row r="31" ht="17.15" customHeight="1">
      <c r="B31" s="4" t="inlineStr">
        <is>
          <t>Real monthly income (net - hidden costs)</t>
        </is>
      </c>
      <c r="C31" s="9">
        <f>C6-C23</f>
        <v/>
      </c>
      <c r="D31" s="6" t="inlineStr">
        <is>
          <t>$</t>
        </is>
      </c>
    </row>
    <row r="32"/>
    <row r="33" ht="16.15" customHeight="1">
      <c r="B33" s="11" t="inlineStr">
        <is>
          <t>✅ Real hourly wage</t>
        </is>
      </c>
      <c r="C33" s="12">
        <f>ROUND(C31/C30,0)</f>
        <v/>
      </c>
      <c r="D33" s="6" t="inlineStr">
        <is>
          <t>$</t>
        </is>
      </c>
    </row>
    <row r="34" ht="15" customHeight="1">
      <c r="B34" s="4" t="inlineStr">
        <is>
          <t>Difference from nominal</t>
        </is>
      </c>
      <c r="C34" s="9">
        <f>C33-C27</f>
        <v/>
      </c>
      <c r="D34" s="6" t="inlineStr">
        <is>
          <t>$</t>
        </is>
      </c>
    </row>
    <row r="35" ht="15" customHeight="1">
      <c r="B35" s="4" t="inlineStr">
        <is>
          <t>Ratio vs nominal</t>
        </is>
      </c>
      <c r="C35" s="13">
        <f>IFERROR(C33/C27-1,0)</f>
        <v/>
      </c>
    </row>
    <row r="36"/>
    <row r="37" ht="15" customHeight="1">
      <c r="B37" s="4" t="inlineStr">
        <is>
          <t>Annual hidden costs</t>
        </is>
      </c>
      <c r="C37" s="9">
        <f>C23*12</f>
        <v/>
      </c>
      <c r="D37" s="6" t="inlineStr">
        <is>
          <t>$</t>
        </is>
      </c>
    </row>
    <row r="38" ht="17.15" customHeight="1">
      <c r="B38" s="4" t="inlineStr">
        <is>
          <t>Annual hidden hours (overtime+commute)</t>
        </is>
      </c>
      <c r="C38" s="9">
        <f>ROUND((C12+(C11*2/60))*C7*12,0)</f>
        <v/>
      </c>
      <c r="D38" s="6" t="inlineStr">
        <is>
          <t>hours</t>
        </is>
      </c>
    </row>
    <row r="39"/>
    <row r="40" ht="15" customHeight="1">
      <c r="B40" s="14" t="inlineStr">
        <is>
          <t>⚠ This calculator helps you understand your real time and cost. It is not a legal wage assessment.</t>
        </is>
      </c>
    </row>
  </sheetData>
  <mergeCells count="2">
    <mergeCell ref="B40:D40"/>
    <mergeCell ref="B2:D2"/>
  </mergeCells>
  <dataValidations count="1">
    <dataValidation sqref="C14" showDropDown="0" showInputMessage="0" showErrorMessage="0" allowBlank="0" type="list" errorStyle="stop" operator="between">
      <formula1>"Yes,아니오"</formula1>
      <formula2>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20" customWidth="1" min="3" max="3"/>
    <col width="14" customWidth="1" min="4" max="4"/>
  </cols>
  <sheetData>
    <row r="1"/>
    <row r="2" ht="17.35" customHeight="1">
      <c r="B2" s="1" t="inlineStr">
        <is>
          <t>⏰ Real Hourly Wage Analysis</t>
        </is>
      </c>
    </row>
    <row r="3"/>
    <row r="4" ht="19.7" customHeight="1">
      <c r="B4" s="11" t="inlineStr">
        <is>
          <t>Nominal hourly rate (after tax)</t>
        </is>
      </c>
      <c r="C4" s="15">
        <f>Input!C27</f>
        <v/>
      </c>
      <c r="D4" s="16" t="inlineStr">
        <is>
          <t>$/hr</t>
        </is>
      </c>
    </row>
    <row r="5" ht="17.35" customHeight="1">
      <c r="B5" s="17" t="inlineStr">
        <is>
          <t>⬇️</t>
        </is>
      </c>
    </row>
    <row r="6" ht="26.8" customHeight="1">
      <c r="B6" s="18" t="inlineStr">
        <is>
          <t>Real hourly wage</t>
        </is>
      </c>
      <c r="C6" s="19">
        <f>Input!C33</f>
        <v/>
      </c>
      <c r="D6" s="20" t="inlineStr">
        <is>
          <t>$/hr</t>
        </is>
      </c>
    </row>
    <row r="7" ht="15" customHeight="1">
      <c r="B7" s="11" t="inlineStr">
        <is>
          <t>Difference</t>
        </is>
      </c>
      <c r="C7" s="21">
        <f>Input!C34</f>
        <v/>
      </c>
      <c r="D7" s="22">
        <f>TEXT(Input!C35,"0.0%")</f>
        <v/>
      </c>
    </row>
    <row r="8"/>
    <row r="9" ht="15" customHeight="1">
      <c r="B9" s="23" t="inlineStr">
        <is>
          <t>⏱️ Daily Time Analysis</t>
        </is>
      </c>
    </row>
    <row r="10" ht="15" customHeight="1">
      <c r="B10" s="4" t="inlineStr">
        <is>
          <t>Official work hours</t>
        </is>
      </c>
      <c r="C10" s="10">
        <f>Input!C10</f>
        <v/>
      </c>
      <c r="D10" s="16" t="inlineStr">
        <is>
          <t>hours</t>
        </is>
      </c>
    </row>
    <row r="11" ht="17.15" customHeight="1">
      <c r="B11" s="4" t="inlineStr">
        <is>
          <t>Commute (round trip)</t>
        </is>
      </c>
      <c r="C11" s="10">
        <f>Input!C11*2/60</f>
        <v/>
      </c>
      <c r="D11" s="16" t="inlineStr">
        <is>
          <t>hours</t>
        </is>
      </c>
    </row>
    <row r="12" ht="15" customHeight="1">
      <c r="B12" s="4" t="inlineStr">
        <is>
          <t>Overtime</t>
        </is>
      </c>
      <c r="C12" s="10">
        <f>Input!C12</f>
        <v/>
      </c>
      <c r="D12" s="16" t="inlineStr">
        <is>
          <t>hours</t>
        </is>
      </c>
    </row>
    <row r="13" ht="15" customHeight="1">
      <c r="B13" s="4" t="inlineStr">
        <is>
          <t>Lunch break</t>
        </is>
      </c>
      <c r="C13" s="10">
        <f>IF(Input!C14="Yes",Input!C13/60,0)</f>
        <v/>
      </c>
      <c r="D13" s="16" t="inlineStr">
        <is>
          <t>hours</t>
        </is>
      </c>
    </row>
    <row r="14" ht="15" customHeight="1">
      <c r="B14" s="11" t="inlineStr">
        <is>
          <t>Total daily time invested</t>
        </is>
      </c>
      <c r="C14" s="24">
        <f>Input!C29</f>
        <v/>
      </c>
      <c r="D14" s="16" t="inlineStr">
        <is>
          <t>hours</t>
        </is>
      </c>
    </row>
    <row r="15"/>
    <row r="16" ht="15" customHeight="1">
      <c r="B16" s="23" t="inlineStr">
        <is>
          <t>💸 Monthly Hidden Costs</t>
        </is>
      </c>
    </row>
    <row r="17" ht="15" customHeight="1">
      <c r="B17" s="4" t="inlineStr">
        <is>
          <t>Transportation</t>
        </is>
      </c>
      <c r="C17" s="9">
        <f>Input!C17</f>
        <v/>
      </c>
      <c r="D17" s="16" t="inlineStr">
        <is>
          <t>$</t>
        </is>
      </c>
    </row>
    <row r="18" ht="15" customHeight="1">
      <c r="B18" s="4" t="inlineStr">
        <is>
          <t>Meals</t>
        </is>
      </c>
      <c r="C18" s="9">
        <f>Input!C18</f>
        <v/>
      </c>
      <c r="D18" s="16" t="inlineStr">
        <is>
          <t>$</t>
        </is>
      </c>
    </row>
    <row r="19" ht="17.15" customHeight="1">
      <c r="B19" s="4" t="inlineStr">
        <is>
          <t>Clothing &amp; grooming</t>
        </is>
      </c>
      <c r="C19" s="9">
        <f>Input!C19</f>
        <v/>
      </c>
      <c r="D19" s="16" t="inlineStr">
        <is>
          <t>$</t>
        </is>
      </c>
    </row>
    <row r="20" ht="17.15" customHeight="1">
      <c r="B20" s="4" t="inlineStr">
        <is>
          <t>Childcare</t>
        </is>
      </c>
      <c r="C20" s="9">
        <f>Input!C20</f>
        <v/>
      </c>
      <c r="D20" s="16" t="inlineStr">
        <is>
          <t>$</t>
        </is>
      </c>
    </row>
    <row r="21" ht="15" customHeight="1">
      <c r="B21" s="4" t="inlineStr">
        <is>
          <t>Stress spending</t>
        </is>
      </c>
      <c r="C21" s="9">
        <f>Input!C21</f>
        <v/>
      </c>
      <c r="D21" s="16" t="inlineStr">
        <is>
          <t>$</t>
        </is>
      </c>
    </row>
    <row r="22" ht="15" customHeight="1">
      <c r="B22" s="4" t="inlineStr">
        <is>
          <t>Other</t>
        </is>
      </c>
      <c r="C22" s="9">
        <f>Input!C22</f>
        <v/>
      </c>
      <c r="D22" s="16" t="inlineStr">
        <is>
          <t>$</t>
        </is>
      </c>
    </row>
    <row r="23" ht="15" customHeight="1">
      <c r="B23" s="11" t="inlineStr">
        <is>
          <t>Total</t>
        </is>
      </c>
      <c r="C23" s="25">
        <f>Input!C23</f>
        <v/>
      </c>
      <c r="D23" s="16" t="inlineStr">
        <is>
          <t>$</t>
        </is>
      </c>
    </row>
    <row r="24"/>
    <row r="25" ht="15" customHeight="1">
      <c r="B25" s="23" t="inlineStr">
        <is>
          <t>🎯 Improvement Simulation</t>
        </is>
      </c>
    </row>
    <row r="26" ht="17.15" customHeight="1">
      <c r="B26" s="4" t="inlineStr">
        <is>
          <t>Real wage if commute 30min shorter</t>
        </is>
      </c>
      <c r="C26" s="9">
        <f>ROUND(Input!C31/((Input!C10+Input!C12+((Input!C11-15)*2/60)+IF(Input!C14="Yes",Input!C13/60,0))*Input!C7),0)</f>
        <v/>
      </c>
      <c r="D26" s="16" t="inlineStr">
        <is>
          <t>$</t>
        </is>
      </c>
    </row>
    <row r="27" ht="15" customHeight="1">
      <c r="B27" s="4" t="inlineStr">
        <is>
          <t>Real wage with zero overtime</t>
        </is>
      </c>
      <c r="C27" s="9">
        <f>ROUND(Input!C31/((Input!C10+(Input!C11*2/60)+IF(Input!C14="Yes",Input!C13/60,0))*Input!C7),0)</f>
        <v/>
      </c>
      <c r="D27" s="16" t="inlineStr">
        <is>
          <t>$</t>
        </is>
      </c>
    </row>
    <row r="28" ht="17.15" customHeight="1">
      <c r="B28" s="4" t="inlineStr">
        <is>
          <t>Real wage with $5K annual raise</t>
        </is>
      </c>
      <c r="C28" s="9">
        <f>ROUND((Input!C31+ROUND(5000000*0.75/12,0))/Input!C30,0)</f>
        <v/>
      </c>
      <c r="D28" s="16" t="inlineStr">
        <is>
          <t>$</t>
        </is>
      </c>
    </row>
    <row r="29"/>
    <row r="30"/>
    <row r="31" ht="15" customHeight="1">
      <c r="B31" s="16" t="inlineStr">
        <is>
          <t>Nominal hourly rate</t>
        </is>
      </c>
      <c r="C31" s="26">
        <f>C4</f>
        <v/>
      </c>
    </row>
    <row r="32" ht="15" customHeight="1">
      <c r="B32" s="16" t="inlineStr">
        <is>
          <t>Real hourly wage</t>
        </is>
      </c>
      <c r="C32" s="26">
        <f>C6</f>
        <v/>
      </c>
    </row>
    <row r="33" ht="15" customHeight="1">
      <c r="B33" s="16" t="inlineStr">
        <is>
          <t>Shorter commute</t>
        </is>
      </c>
      <c r="C33" s="26">
        <f>C26</f>
        <v/>
      </c>
    </row>
    <row r="34" ht="15" customHeight="1">
      <c r="B34" s="16" t="inlineStr">
        <is>
          <t>Zero overtime</t>
        </is>
      </c>
      <c r="C34" s="26">
        <f>C27</f>
        <v/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2026-03-17T05:39:46Z</dcterms:created>
  <dcterms:modified xsi:type="dcterms:W3CDTF">2026-03-17T05:39:47Z</dcterms:modified>
</cp:coreProperties>
</file>