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imulation" sheetId="1" state="visible" r:id="rId1"/>
    <sheet name="Input" sheetId="2" state="visible" r:id="rId2"/>
    <sheet name="Rate Comparison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0.0%"/>
    <numFmt numFmtId="165" formatCode="0.0"/>
  </numFmts>
  <fonts count="13">
    <font>
      <name val="Calibri"/>
      <family val="2"/>
      <color theme="1"/>
      <sz val="11"/>
      <scheme val="minor"/>
    </font>
    <font>
      <name val="Noto Sans CJK SC"/>
      <family val="2"/>
      <b val="1"/>
      <color rgb="FFFFFFFF"/>
      <sz val="11"/>
    </font>
    <font>
      <name val="Calibri"/>
      <charset val="1"/>
      <family val="2"/>
      <color theme="1"/>
      <sz val="11"/>
    </font>
    <font>
      <name val="Arial"/>
      <charset val="1"/>
      <family val="0"/>
      <sz val="11"/>
    </font>
    <font>
      <name val="Noto Sans CJK SC"/>
      <family val="2"/>
      <b val="1"/>
      <color rgb="FF1F4E79"/>
      <sz val="14"/>
    </font>
    <font>
      <name val="Noto Sans CJK SC"/>
      <family val="2"/>
      <b val="1"/>
      <sz val="11"/>
    </font>
    <font>
      <name val="Noto Sans CJK SC"/>
      <family val="2"/>
      <sz val="11"/>
    </font>
    <font>
      <name val="Arial"/>
      <charset val="1"/>
      <family val="0"/>
      <color rgb="FF0000FF"/>
      <sz val="11"/>
    </font>
    <font>
      <name val="Arial"/>
      <charset val="1"/>
      <family val="0"/>
      <b val="1"/>
      <color rgb="FF375623"/>
      <sz val="12"/>
    </font>
    <font>
      <name val="Noto Sans CJK SC"/>
      <family val="2"/>
      <color theme="1"/>
      <sz val="11"/>
    </font>
    <font>
      <name val="Noto Sans CJK SC"/>
      <family val="2"/>
      <color rgb="FFC00000"/>
      <sz val="9"/>
    </font>
    <font>
      <name val="Arial"/>
      <charset val="1"/>
      <family val="0"/>
      <b val="1"/>
      <color rgb="FFFFFFFF"/>
      <sz val="11"/>
    </font>
    <font>
      <name val="Arial"/>
      <charset val="1"/>
      <family val="0"/>
      <b val="1"/>
      <sz val="11"/>
    </font>
  </fonts>
  <fills count="6">
    <fill>
      <patternFill/>
    </fill>
    <fill>
      <patternFill patternType="gray125"/>
    </fill>
    <fill>
      <patternFill patternType="solid">
        <fgColor rgb="FF4472C4"/>
        <bgColor rgb="FF4A7EBB"/>
      </patternFill>
    </fill>
    <fill>
      <patternFill patternType="solid">
        <fgColor rgb="FFD6E4F0"/>
        <bgColor rgb="FFD9D9D9"/>
      </patternFill>
    </fill>
    <fill>
      <patternFill patternType="solid">
        <fgColor rgb="FFFFF2CC"/>
        <bgColor rgb="FFF9F9F9"/>
      </patternFill>
    </fill>
    <fill>
      <patternFill patternType="solid">
        <fgColor rgb="FFE2EFDA"/>
        <bgColor rgb="FFD6E4F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2" borderId="1" applyAlignment="1" pivotButton="0" quotePrefix="0" xfId="0">
      <alignment horizontal="center" vertical="bottom"/>
    </xf>
    <xf numFmtId="0" fontId="2" fillId="0" borderId="1" applyAlignment="1" pivotButton="0" quotePrefix="0" xfId="0">
      <alignment horizontal="center" vertical="bottom"/>
    </xf>
    <xf numFmtId="3" fontId="3" fillId="0" borderId="1" applyAlignment="1" pivotButton="0" quotePrefix="0" xfId="0">
      <alignment horizontal="general" vertical="bottom"/>
    </xf>
    <xf numFmtId="0" fontId="4" fillId="0" borderId="0" applyAlignment="1" pivotButton="0" quotePrefix="0" xfId="0">
      <alignment horizontal="general" vertical="bottom"/>
    </xf>
    <xf numFmtId="0" fontId="5" fillId="3" borderId="0" applyAlignment="1" pivotButton="0" quotePrefix="0" xfId="0">
      <alignment horizontal="general" vertical="bottom"/>
    </xf>
    <xf numFmtId="0" fontId="2" fillId="3" borderId="0" applyAlignment="1" pivotButton="0" quotePrefix="0" xfId="0">
      <alignment horizontal="general" vertical="bottom"/>
    </xf>
    <xf numFmtId="0" fontId="6" fillId="0" borderId="1" applyAlignment="1" pivotButton="0" quotePrefix="0" xfId="0">
      <alignment horizontal="general" vertical="bottom"/>
    </xf>
    <xf numFmtId="3" fontId="7" fillId="4" borderId="1" applyAlignment="1" pivotButton="0" quotePrefix="0" xfId="0">
      <alignment horizontal="general" vertical="bottom"/>
    </xf>
    <xf numFmtId="0" fontId="6" fillId="0" borderId="0" applyAlignment="1" pivotButton="0" quotePrefix="0" xfId="0">
      <alignment horizontal="general" vertical="bottom"/>
    </xf>
    <xf numFmtId="164" fontId="7" fillId="4" borderId="1" applyAlignment="1" pivotButton="0" quotePrefix="0" xfId="0">
      <alignment horizontal="general" vertical="bottom"/>
    </xf>
    <xf numFmtId="0" fontId="7" fillId="4" borderId="1" applyAlignment="1" pivotButton="0" quotePrefix="0" xfId="0">
      <alignment horizontal="general" vertical="bottom"/>
    </xf>
    <xf numFmtId="0" fontId="5" fillId="0" borderId="1" applyAlignment="1" pivotButton="0" quotePrefix="0" xfId="0">
      <alignment horizontal="general" vertical="bottom"/>
    </xf>
    <xf numFmtId="3" fontId="8" fillId="5" borderId="1" applyAlignment="1" pivotButton="0" quotePrefix="0" xfId="0">
      <alignment horizontal="general" vertical="bottom"/>
    </xf>
    <xf numFmtId="0" fontId="9" fillId="0" borderId="0" applyAlignment="1" pivotButton="0" quotePrefix="0" xfId="0">
      <alignment horizontal="general" vertical="bottom"/>
    </xf>
    <xf numFmtId="165" fontId="8" fillId="5" borderId="1" applyAlignment="1" pivotButton="0" quotePrefix="0" xfId="0">
      <alignment horizontal="general" vertical="bottom"/>
    </xf>
    <xf numFmtId="0" fontId="10" fillId="0" borderId="0" applyAlignment="1" pivotButton="0" quotePrefix="0" xfId="0">
      <alignment horizontal="general" vertical="bottom"/>
    </xf>
    <xf numFmtId="0" fontId="11" fillId="2" borderId="1" applyAlignment="1" pivotButton="0" quotePrefix="0" xfId="0">
      <alignment horizontal="center" vertical="bottom"/>
    </xf>
    <xf numFmtId="3" fontId="12" fillId="0" borderId="1" applyAlignment="1" pivotButton="0" quotePrefix="0" xfId="0">
      <alignment horizontal="general" vertical="bottom"/>
    </xf>
    <xf numFmtId="3" fontId="12" fillId="5" borderId="1" applyAlignment="1" pivotButton="0" quotePrefix="0" xfId="0">
      <alignment horizontal="general" vertical="bottom"/>
    </xf>
    <xf numFmtId="3" fontId="2" fillId="0" borderId="1" applyAlignment="1" pivotButton="0" quotePrefix="0" xfId="0">
      <alignment horizontal="general" vertical="bottom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styles" Target="styles.xml" Id="rId4" /><Relationship Type="http://schemas.openxmlformats.org/officeDocument/2006/relationships/theme" Target="theme/theme1.xml" Id="rId5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2"/>
  <sheetViews>
    <sheetView workbookViewId="0">
      <selection activeCell="A1" sqref="A1"/>
    </sheetView>
  </sheetViews>
  <sheetFormatPr baseColWidth="8" defaultRowHeight="15"/>
  <cols>
    <col width="4" customWidth="1" min="1" max="1"/>
    <col width="18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</cols>
  <sheetData>
    <row r="1"/>
    <row r="2" ht="15" customHeight="1">
      <c r="B2" s="1" t="inlineStr">
        <is>
          <t>Year</t>
        </is>
      </c>
      <c r="C2" s="1" t="inlineStr">
        <is>
          <t>Start Assets</t>
        </is>
      </c>
      <c r="D2" s="1" t="inlineStr">
        <is>
          <t>Annual Savings</t>
        </is>
      </c>
      <c r="E2" s="1" t="inlineStr">
        <is>
          <t>Investment Return</t>
        </is>
      </c>
      <c r="F2" s="1" t="inlineStr">
        <is>
          <t>End Assets</t>
        </is>
      </c>
      <c r="G2" s="1" t="inlineStr">
        <is>
          <t>Total Principal</t>
        </is>
      </c>
      <c r="H2" s="1" t="inlineStr">
        <is>
          <t>Total Returns</t>
        </is>
      </c>
    </row>
    <row r="3" ht="15" customHeight="1">
      <c r="B3" s="2" t="n">
        <v>1</v>
      </c>
      <c r="C3" s="3">
        <f>Input!C5</f>
        <v/>
      </c>
      <c r="D3" s="3">
        <f>Input!C6*12</f>
        <v/>
      </c>
      <c r="E3" s="3">
        <f>(C3+D3/2)*Input!C7</f>
        <v/>
      </c>
      <c r="F3" s="3">
        <f>C3+D3+E3</f>
        <v/>
      </c>
      <c r="G3" s="3">
        <f>Input!C5+Input!C6*12*B3</f>
        <v/>
      </c>
      <c r="H3" s="3">
        <f>F3-G3</f>
        <v/>
      </c>
    </row>
    <row r="4" ht="15" customHeight="1">
      <c r="B4" s="2" t="n">
        <v>2</v>
      </c>
      <c r="C4" s="3">
        <f>F3</f>
        <v/>
      </c>
      <c r="D4" s="3">
        <f>Input!C6*12</f>
        <v/>
      </c>
      <c r="E4" s="3">
        <f>(C4+D4/2)*Input!C7</f>
        <v/>
      </c>
      <c r="F4" s="3">
        <f>C4+D4+E4</f>
        <v/>
      </c>
      <c r="G4" s="3">
        <f>Input!C5+Input!C6*12*B4</f>
        <v/>
      </c>
      <c r="H4" s="3">
        <f>F4-G4</f>
        <v/>
      </c>
    </row>
    <row r="5" ht="15" customHeight="1">
      <c r="B5" s="2" t="n">
        <v>3</v>
      </c>
      <c r="C5" s="3">
        <f>F4</f>
        <v/>
      </c>
      <c r="D5" s="3">
        <f>Input!C6*12</f>
        <v/>
      </c>
      <c r="E5" s="3">
        <f>(C5+D5/2)*Input!C7</f>
        <v/>
      </c>
      <c r="F5" s="3">
        <f>C5+D5+E5</f>
        <v/>
      </c>
      <c r="G5" s="3">
        <f>Input!C5+Input!C6*12*B5</f>
        <v/>
      </c>
      <c r="H5" s="3">
        <f>F5-G5</f>
        <v/>
      </c>
    </row>
    <row r="6" ht="15" customHeight="1">
      <c r="B6" s="2" t="n">
        <v>4</v>
      </c>
      <c r="C6" s="3">
        <f>F5</f>
        <v/>
      </c>
      <c r="D6" s="3">
        <f>Input!C6*12</f>
        <v/>
      </c>
      <c r="E6" s="3">
        <f>(C6+D6/2)*Input!C7</f>
        <v/>
      </c>
      <c r="F6" s="3">
        <f>C6+D6+E6</f>
        <v/>
      </c>
      <c r="G6" s="3">
        <f>Input!C5+Input!C6*12*B6</f>
        <v/>
      </c>
      <c r="H6" s="3">
        <f>F6-G6</f>
        <v/>
      </c>
    </row>
    <row r="7" ht="15" customHeight="1">
      <c r="B7" s="2" t="n">
        <v>5</v>
      </c>
      <c r="C7" s="3">
        <f>F6</f>
        <v/>
      </c>
      <c r="D7" s="3">
        <f>Input!C6*12</f>
        <v/>
      </c>
      <c r="E7" s="3">
        <f>(C7+D7/2)*Input!C7</f>
        <v/>
      </c>
      <c r="F7" s="3">
        <f>C7+D7+E7</f>
        <v/>
      </c>
      <c r="G7" s="3">
        <f>Input!C5+Input!C6*12*B7</f>
        <v/>
      </c>
      <c r="H7" s="3">
        <f>F7-G7</f>
        <v/>
      </c>
    </row>
    <row r="8" ht="15" customHeight="1">
      <c r="B8" s="2" t="n">
        <v>6</v>
      </c>
      <c r="C8" s="3">
        <f>F7</f>
        <v/>
      </c>
      <c r="D8" s="3">
        <f>Input!C6*12</f>
        <v/>
      </c>
      <c r="E8" s="3">
        <f>(C8+D8/2)*Input!C7</f>
        <v/>
      </c>
      <c r="F8" s="3">
        <f>C8+D8+E8</f>
        <v/>
      </c>
      <c r="G8" s="3">
        <f>Input!C5+Input!C6*12*B8</f>
        <v/>
      </c>
      <c r="H8" s="3">
        <f>F8-G8</f>
        <v/>
      </c>
    </row>
    <row r="9" ht="15" customHeight="1">
      <c r="B9" s="2" t="n">
        <v>7</v>
      </c>
      <c r="C9" s="3">
        <f>F8</f>
        <v/>
      </c>
      <c r="D9" s="3">
        <f>Input!C6*12</f>
        <v/>
      </c>
      <c r="E9" s="3">
        <f>(C9+D9/2)*Input!C7</f>
        <v/>
      </c>
      <c r="F9" s="3">
        <f>C9+D9+E9</f>
        <v/>
      </c>
      <c r="G9" s="3">
        <f>Input!C5+Input!C6*12*B9</f>
        <v/>
      </c>
      <c r="H9" s="3">
        <f>F9-G9</f>
        <v/>
      </c>
    </row>
    <row r="10" ht="15" customHeight="1">
      <c r="B10" s="2" t="n">
        <v>8</v>
      </c>
      <c r="C10" s="3">
        <f>F9</f>
        <v/>
      </c>
      <c r="D10" s="3">
        <f>Input!C6*12</f>
        <v/>
      </c>
      <c r="E10" s="3">
        <f>(C10+D10/2)*Input!C7</f>
        <v/>
      </c>
      <c r="F10" s="3">
        <f>C10+D10+E10</f>
        <v/>
      </c>
      <c r="G10" s="3">
        <f>Input!C5+Input!C6*12*B10</f>
        <v/>
      </c>
      <c r="H10" s="3">
        <f>F10-G10</f>
        <v/>
      </c>
    </row>
    <row r="11" ht="15" customHeight="1">
      <c r="B11" s="2" t="n">
        <v>9</v>
      </c>
      <c r="C11" s="3">
        <f>F10</f>
        <v/>
      </c>
      <c r="D11" s="3">
        <f>Input!C6*12</f>
        <v/>
      </c>
      <c r="E11" s="3">
        <f>(C11+D11/2)*Input!C7</f>
        <v/>
      </c>
      <c r="F11" s="3">
        <f>C11+D11+E11</f>
        <v/>
      </c>
      <c r="G11" s="3">
        <f>Input!C5+Input!C6*12*B11</f>
        <v/>
      </c>
      <c r="H11" s="3">
        <f>F11-G11</f>
        <v/>
      </c>
    </row>
    <row r="12" ht="15" customHeight="1">
      <c r="B12" s="2" t="n">
        <v>10</v>
      </c>
      <c r="C12" s="3">
        <f>F11</f>
        <v/>
      </c>
      <c r="D12" s="3">
        <f>Input!C6*12</f>
        <v/>
      </c>
      <c r="E12" s="3">
        <f>(C12+D12/2)*Input!C7</f>
        <v/>
      </c>
      <c r="F12" s="3">
        <f>C12+D12+E12</f>
        <v/>
      </c>
      <c r="G12" s="3">
        <f>Input!C5+Input!C6*12*B12</f>
        <v/>
      </c>
      <c r="H12" s="3">
        <f>F12-G12</f>
        <v/>
      </c>
    </row>
    <row r="13" ht="15" customHeight="1">
      <c r="B13" s="2" t="n">
        <v>11</v>
      </c>
      <c r="C13" s="3">
        <f>F12</f>
        <v/>
      </c>
      <c r="D13" s="3">
        <f>Input!C6*12</f>
        <v/>
      </c>
      <c r="E13" s="3">
        <f>(C13+D13/2)*Input!C7</f>
        <v/>
      </c>
      <c r="F13" s="3">
        <f>C13+D13+E13</f>
        <v/>
      </c>
      <c r="G13" s="3">
        <f>Input!C5+Input!C6*12*B13</f>
        <v/>
      </c>
      <c r="H13" s="3">
        <f>F13-G13</f>
        <v/>
      </c>
    </row>
    <row r="14" ht="15" customHeight="1">
      <c r="B14" s="2" t="n">
        <v>12</v>
      </c>
      <c r="C14" s="3">
        <f>F13</f>
        <v/>
      </c>
      <c r="D14" s="3">
        <f>Input!C6*12</f>
        <v/>
      </c>
      <c r="E14" s="3">
        <f>(C14+D14/2)*Input!C7</f>
        <v/>
      </c>
      <c r="F14" s="3">
        <f>C14+D14+E14</f>
        <v/>
      </c>
      <c r="G14" s="3">
        <f>Input!C5+Input!C6*12*B14</f>
        <v/>
      </c>
      <c r="H14" s="3">
        <f>F14-G14</f>
        <v/>
      </c>
    </row>
    <row r="15" ht="15" customHeight="1">
      <c r="B15" s="2" t="n">
        <v>13</v>
      </c>
      <c r="C15" s="3">
        <f>F14</f>
        <v/>
      </c>
      <c r="D15" s="3">
        <f>Input!C6*12</f>
        <v/>
      </c>
      <c r="E15" s="3">
        <f>(C15+D15/2)*Input!C7</f>
        <v/>
      </c>
      <c r="F15" s="3">
        <f>C15+D15+E15</f>
        <v/>
      </c>
      <c r="G15" s="3">
        <f>Input!C5+Input!C6*12*B15</f>
        <v/>
      </c>
      <c r="H15" s="3">
        <f>F15-G15</f>
        <v/>
      </c>
    </row>
    <row r="16" ht="15" customHeight="1">
      <c r="B16" s="2" t="n">
        <v>14</v>
      </c>
      <c r="C16" s="3">
        <f>F15</f>
        <v/>
      </c>
      <c r="D16" s="3">
        <f>Input!C6*12</f>
        <v/>
      </c>
      <c r="E16" s="3">
        <f>(C16+D16/2)*Input!C7</f>
        <v/>
      </c>
      <c r="F16" s="3">
        <f>C16+D16+E16</f>
        <v/>
      </c>
      <c r="G16" s="3">
        <f>Input!C5+Input!C6*12*B16</f>
        <v/>
      </c>
      <c r="H16" s="3">
        <f>F16-G16</f>
        <v/>
      </c>
    </row>
    <row r="17" ht="15" customHeight="1">
      <c r="B17" s="2" t="n">
        <v>15</v>
      </c>
      <c r="C17" s="3">
        <f>F16</f>
        <v/>
      </c>
      <c r="D17" s="3">
        <f>Input!C6*12</f>
        <v/>
      </c>
      <c r="E17" s="3">
        <f>(C17+D17/2)*Input!C7</f>
        <v/>
      </c>
      <c r="F17" s="3">
        <f>C17+D17+E17</f>
        <v/>
      </c>
      <c r="G17" s="3">
        <f>Input!C5+Input!C6*12*B17</f>
        <v/>
      </c>
      <c r="H17" s="3">
        <f>F17-G17</f>
        <v/>
      </c>
    </row>
    <row r="18" ht="15" customHeight="1">
      <c r="B18" s="2" t="n">
        <v>16</v>
      </c>
      <c r="C18" s="3">
        <f>F17</f>
        <v/>
      </c>
      <c r="D18" s="3">
        <f>Input!C6*12</f>
        <v/>
      </c>
      <c r="E18" s="3">
        <f>(C18+D18/2)*Input!C7</f>
        <v/>
      </c>
      <c r="F18" s="3">
        <f>C18+D18+E18</f>
        <v/>
      </c>
      <c r="G18" s="3">
        <f>Input!C5+Input!C6*12*B18</f>
        <v/>
      </c>
      <c r="H18" s="3">
        <f>F18-G18</f>
        <v/>
      </c>
    </row>
    <row r="19" ht="15" customHeight="1">
      <c r="B19" s="2" t="n">
        <v>17</v>
      </c>
      <c r="C19" s="3">
        <f>F18</f>
        <v/>
      </c>
      <c r="D19" s="3">
        <f>Input!C6*12</f>
        <v/>
      </c>
      <c r="E19" s="3">
        <f>(C19+D19/2)*Input!C7</f>
        <v/>
      </c>
      <c r="F19" s="3">
        <f>C19+D19+E19</f>
        <v/>
      </c>
      <c r="G19" s="3">
        <f>Input!C5+Input!C6*12*B19</f>
        <v/>
      </c>
      <c r="H19" s="3">
        <f>F19-G19</f>
        <v/>
      </c>
    </row>
    <row r="20" ht="15" customHeight="1">
      <c r="B20" s="2" t="n">
        <v>18</v>
      </c>
      <c r="C20" s="3">
        <f>F19</f>
        <v/>
      </c>
      <c r="D20" s="3">
        <f>Input!C6*12</f>
        <v/>
      </c>
      <c r="E20" s="3">
        <f>(C20+D20/2)*Input!C7</f>
        <v/>
      </c>
      <c r="F20" s="3">
        <f>C20+D20+E20</f>
        <v/>
      </c>
      <c r="G20" s="3">
        <f>Input!C5+Input!C6*12*B20</f>
        <v/>
      </c>
      <c r="H20" s="3">
        <f>F20-G20</f>
        <v/>
      </c>
    </row>
    <row r="21" ht="15" customHeight="1">
      <c r="B21" s="2" t="n">
        <v>19</v>
      </c>
      <c r="C21" s="3">
        <f>F20</f>
        <v/>
      </c>
      <c r="D21" s="3">
        <f>Input!C6*12</f>
        <v/>
      </c>
      <c r="E21" s="3">
        <f>(C21+D21/2)*Input!C7</f>
        <v/>
      </c>
      <c r="F21" s="3">
        <f>C21+D21+E21</f>
        <v/>
      </c>
      <c r="G21" s="3">
        <f>Input!C5+Input!C6*12*B21</f>
        <v/>
      </c>
      <c r="H21" s="3">
        <f>F21-G21</f>
        <v/>
      </c>
    </row>
    <row r="22" ht="15" customHeight="1">
      <c r="B22" s="2" t="n">
        <v>20</v>
      </c>
      <c r="C22" s="3">
        <f>F21</f>
        <v/>
      </c>
      <c r="D22" s="3">
        <f>Input!C6*12</f>
        <v/>
      </c>
      <c r="E22" s="3">
        <f>(C22+D22/2)*Input!C7</f>
        <v/>
      </c>
      <c r="F22" s="3">
        <f>C22+D22+E22</f>
        <v/>
      </c>
      <c r="G22" s="3">
        <f>Input!C5+Input!C6*12*B22</f>
        <v/>
      </c>
      <c r="H22" s="3">
        <f>F22-G22</f>
        <v/>
      </c>
    </row>
    <row r="23" ht="15" customHeight="1">
      <c r="B23" s="2" t="n">
        <v>21</v>
      </c>
      <c r="C23" s="3">
        <f>F22</f>
        <v/>
      </c>
      <c r="D23" s="3">
        <f>Input!C6*12</f>
        <v/>
      </c>
      <c r="E23" s="3">
        <f>(C23+D23/2)*Input!C7</f>
        <v/>
      </c>
      <c r="F23" s="3">
        <f>C23+D23+E23</f>
        <v/>
      </c>
      <c r="G23" s="3">
        <f>Input!C5+Input!C6*12*B23</f>
        <v/>
      </c>
      <c r="H23" s="3">
        <f>F23-G23</f>
        <v/>
      </c>
    </row>
    <row r="24" ht="15" customHeight="1">
      <c r="B24" s="2" t="n">
        <v>22</v>
      </c>
      <c r="C24" s="3">
        <f>F23</f>
        <v/>
      </c>
      <c r="D24" s="3">
        <f>Input!C6*12</f>
        <v/>
      </c>
      <c r="E24" s="3">
        <f>(C24+D24/2)*Input!C7</f>
        <v/>
      </c>
      <c r="F24" s="3">
        <f>C24+D24+E24</f>
        <v/>
      </c>
      <c r="G24" s="3">
        <f>Input!C5+Input!C6*12*B24</f>
        <v/>
      </c>
      <c r="H24" s="3">
        <f>F24-G24</f>
        <v/>
      </c>
    </row>
    <row r="25" ht="15" customHeight="1">
      <c r="B25" s="2" t="n">
        <v>23</v>
      </c>
      <c r="C25" s="3">
        <f>F24</f>
        <v/>
      </c>
      <c r="D25" s="3">
        <f>Input!C6*12</f>
        <v/>
      </c>
      <c r="E25" s="3">
        <f>(C25+D25/2)*Input!C7</f>
        <v/>
      </c>
      <c r="F25" s="3">
        <f>C25+D25+E25</f>
        <v/>
      </c>
      <c r="G25" s="3">
        <f>Input!C5+Input!C6*12*B25</f>
        <v/>
      </c>
      <c r="H25" s="3">
        <f>F25-G25</f>
        <v/>
      </c>
    </row>
    <row r="26" ht="15" customHeight="1">
      <c r="B26" s="2" t="n">
        <v>24</v>
      </c>
      <c r="C26" s="3">
        <f>F25</f>
        <v/>
      </c>
      <c r="D26" s="3">
        <f>Input!C6*12</f>
        <v/>
      </c>
      <c r="E26" s="3">
        <f>(C26+D26/2)*Input!C7</f>
        <v/>
      </c>
      <c r="F26" s="3">
        <f>C26+D26+E26</f>
        <v/>
      </c>
      <c r="G26" s="3">
        <f>Input!C5+Input!C6*12*B26</f>
        <v/>
      </c>
      <c r="H26" s="3">
        <f>F26-G26</f>
        <v/>
      </c>
    </row>
    <row r="27" ht="15" customHeight="1">
      <c r="B27" s="2" t="n">
        <v>25</v>
      </c>
      <c r="C27" s="3">
        <f>F26</f>
        <v/>
      </c>
      <c r="D27" s="3">
        <f>Input!C6*12</f>
        <v/>
      </c>
      <c r="E27" s="3">
        <f>(C27+D27/2)*Input!C7</f>
        <v/>
      </c>
      <c r="F27" s="3">
        <f>C27+D27+E27</f>
        <v/>
      </c>
      <c r="G27" s="3">
        <f>Input!C5+Input!C6*12*B27</f>
        <v/>
      </c>
      <c r="H27" s="3">
        <f>F27-G27</f>
        <v/>
      </c>
    </row>
    <row r="28" ht="15" customHeight="1">
      <c r="B28" s="2" t="n">
        <v>26</v>
      </c>
      <c r="C28" s="3">
        <f>F27</f>
        <v/>
      </c>
      <c r="D28" s="3">
        <f>Input!C6*12</f>
        <v/>
      </c>
      <c r="E28" s="3">
        <f>(C28+D28/2)*Input!C7</f>
        <v/>
      </c>
      <c r="F28" s="3">
        <f>C28+D28+E28</f>
        <v/>
      </c>
      <c r="G28" s="3">
        <f>Input!C5+Input!C6*12*B28</f>
        <v/>
      </c>
      <c r="H28" s="3">
        <f>F28-G28</f>
        <v/>
      </c>
    </row>
    <row r="29" ht="15" customHeight="1">
      <c r="B29" s="2" t="n">
        <v>27</v>
      </c>
      <c r="C29" s="3">
        <f>F28</f>
        <v/>
      </c>
      <c r="D29" s="3">
        <f>Input!C6*12</f>
        <v/>
      </c>
      <c r="E29" s="3">
        <f>(C29+D29/2)*Input!C7</f>
        <v/>
      </c>
      <c r="F29" s="3">
        <f>C29+D29+E29</f>
        <v/>
      </c>
      <c r="G29" s="3">
        <f>Input!C5+Input!C6*12*B29</f>
        <v/>
      </c>
      <c r="H29" s="3">
        <f>F29-G29</f>
        <v/>
      </c>
    </row>
    <row r="30" ht="15" customHeight="1">
      <c r="B30" s="2" t="n">
        <v>28</v>
      </c>
      <c r="C30" s="3">
        <f>F29</f>
        <v/>
      </c>
      <c r="D30" s="3">
        <f>Input!C6*12</f>
        <v/>
      </c>
      <c r="E30" s="3">
        <f>(C30+D30/2)*Input!C7</f>
        <v/>
      </c>
      <c r="F30" s="3">
        <f>C30+D30+E30</f>
        <v/>
      </c>
      <c r="G30" s="3">
        <f>Input!C5+Input!C6*12*B30</f>
        <v/>
      </c>
      <c r="H30" s="3">
        <f>F30-G30</f>
        <v/>
      </c>
    </row>
    <row r="31" ht="15" customHeight="1">
      <c r="B31" s="2" t="n">
        <v>29</v>
      </c>
      <c r="C31" s="3">
        <f>F30</f>
        <v/>
      </c>
      <c r="D31" s="3">
        <f>Input!C6*12</f>
        <v/>
      </c>
      <c r="E31" s="3">
        <f>(C31+D31/2)*Input!C7</f>
        <v/>
      </c>
      <c r="F31" s="3">
        <f>C31+D31+E31</f>
        <v/>
      </c>
      <c r="G31" s="3">
        <f>Input!C5+Input!C6*12*B31</f>
        <v/>
      </c>
      <c r="H31" s="3">
        <f>F31-G31</f>
        <v/>
      </c>
    </row>
    <row r="32" ht="15" customHeight="1">
      <c r="B32" s="2" t="n">
        <v>30</v>
      </c>
      <c r="C32" s="3">
        <f>F31</f>
        <v/>
      </c>
      <c r="D32" s="3">
        <f>Input!C6*12</f>
        <v/>
      </c>
      <c r="E32" s="3">
        <f>(C32+D32/2)*Input!C7</f>
        <v/>
      </c>
      <c r="F32" s="3">
        <f>C32+D32+E32</f>
        <v/>
      </c>
      <c r="G32" s="3">
        <f>Input!C5+Input!C6*12*B32</f>
        <v/>
      </c>
      <c r="H32" s="3">
        <f>F32-G32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5"/>
  <sheetViews>
    <sheetView workbookViewId="0">
      <selection activeCell="A1" sqref="A1"/>
    </sheetView>
  </sheetViews>
  <sheetFormatPr baseColWidth="8" defaultRowHeight="15"/>
  <cols>
    <col width="4" customWidth="1" min="1" max="1"/>
    <col width="30" customWidth="1" min="2" max="2"/>
    <col width="20" customWidth="1" min="3" max="3"/>
    <col width="14" customWidth="1" min="4" max="4"/>
  </cols>
  <sheetData>
    <row r="1"/>
    <row r="2" ht="17.35" customHeight="1">
      <c r="B2" s="4" t="inlineStr">
        <is>
          <t>📈 Compound Interest Calculator</t>
        </is>
      </c>
    </row>
    <row r="3"/>
    <row r="4" ht="15" customHeight="1">
      <c r="B4" s="5" t="inlineStr">
        <is>
          <t>💰 Investment Parameters</t>
        </is>
      </c>
      <c r="C4" s="6" t="n"/>
      <c r="D4" s="6" t="n"/>
    </row>
    <row r="5" ht="17.15" customHeight="1">
      <c r="B5" s="7" t="inlineStr">
        <is>
          <t>Initial investment (lump sum)</t>
        </is>
      </c>
      <c r="C5" s="8" t="n">
        <v>50000</v>
      </c>
      <c r="D5" s="9" t="inlineStr">
        <is>
          <t>$</t>
        </is>
      </c>
    </row>
    <row r="6" ht="15" customHeight="1">
      <c r="B6" s="7" t="inlineStr">
        <is>
          <t>Monthly contribution</t>
        </is>
      </c>
      <c r="C6" s="8" t="n">
        <v>500</v>
      </c>
      <c r="D6" s="9" t="inlineStr">
        <is>
          <t>$</t>
        </is>
      </c>
    </row>
    <row r="7" ht="15" customHeight="1">
      <c r="B7" s="7" t="inlineStr">
        <is>
          <t>Annual expected return</t>
        </is>
      </c>
      <c r="C7" s="10" t="n">
        <v>0.07000000000000001</v>
      </c>
    </row>
    <row r="8" ht="15" customHeight="1">
      <c r="B8" s="7" t="inlineStr">
        <is>
          <t>Investment period</t>
        </is>
      </c>
      <c r="C8" s="11" t="n">
        <v>20</v>
      </c>
      <c r="D8" s="9" t="inlineStr">
        <is>
          <t>yr</t>
        </is>
      </c>
    </row>
    <row r="9"/>
    <row r="10" ht="15" customHeight="1">
      <c r="B10" s="5" t="inlineStr">
        <is>
          <t>🎯 Reverse Calculation</t>
        </is>
      </c>
      <c r="C10" s="6" t="n"/>
      <c r="D10" s="6" t="n"/>
    </row>
    <row r="11" ht="15" customHeight="1">
      <c r="B11" s="7" t="inlineStr">
        <is>
          <t>Target amount</t>
        </is>
      </c>
      <c r="C11" s="8" t="n">
        <v>500000</v>
      </c>
      <c r="D11" s="9" t="inlineStr">
        <is>
          <t>$</t>
        </is>
      </c>
    </row>
    <row r="12" ht="17.15" customHeight="1">
      <c r="B12" s="12" t="inlineStr">
        <is>
          <t>Required monthly contribution</t>
        </is>
      </c>
      <c r="C12" s="13">
        <f>IFERROR(ROUND((C11-C5*(1+C7)^C8)/(((1+C7/12)^(C8*12)-1)/(C7/12)),0), "-")</f>
        <v/>
      </c>
      <c r="D12" s="14" t="inlineStr">
        <is>
          <t>$/mo</t>
        </is>
      </c>
    </row>
    <row r="13" ht="17.15" customHeight="1">
      <c r="B13" s="12" t="inlineStr">
        <is>
          <t>Time to reach target (current conditions)</t>
        </is>
      </c>
      <c r="C13" s="15">
        <f>IFERROR(ROUND(NPER(C7/12, -C6, -C5, C11)/12, 1), "-")</f>
        <v/>
      </c>
      <c r="D13" s="14" t="inlineStr">
        <is>
          <t>yr</t>
        </is>
      </c>
    </row>
    <row r="14"/>
    <row r="15" ht="15" customHeight="1">
      <c r="B15" s="16" t="inlineStr">
        <is>
          <t>⚠ This calculator assumes a fixed return rate and does not guarantee actual investment returns.</t>
        </is>
      </c>
    </row>
  </sheetData>
  <mergeCells count="2">
    <mergeCell ref="B15:D15"/>
    <mergeCell ref="B2:D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4" customWidth="1" min="1" max="1"/>
    <col width="20" customWidth="1" min="2" max="2"/>
    <col width="13" customWidth="1" min="3" max="3"/>
    <col width="13" customWidth="1" min="4" max="4"/>
    <col width="13" customWidth="1" min="5" max="5"/>
    <col width="13" customWidth="1" min="6" max="6"/>
  </cols>
  <sheetData>
    <row r="1"/>
    <row r="2" ht="21.6" customHeight="1">
      <c r="B2" s="4" t="inlineStr">
        <is>
          <t>💡 Final Assets by Return Rate (same conditions)</t>
        </is>
      </c>
    </row>
    <row r="3"/>
    <row r="4" ht="15" customHeight="1">
      <c r="B4" s="1" t="inlineStr">
        <is>
          <t>Return Rate</t>
        </is>
      </c>
      <c r="C4" s="17" t="inlineStr">
        <is>
          <t>3%</t>
        </is>
      </c>
      <c r="D4" s="17" t="inlineStr">
        <is>
          <t>5%</t>
        </is>
      </c>
      <c r="E4" s="17" t="inlineStr">
        <is>
          <t>7%</t>
        </is>
      </c>
      <c r="F4" s="17" t="inlineStr">
        <is>
          <t>10%</t>
        </is>
      </c>
    </row>
    <row r="5" ht="15" customHeight="1">
      <c r="B5" s="12" t="inlineStr">
        <is>
          <t>Lump Sum Final</t>
        </is>
      </c>
      <c r="C5" s="18">
        <f>ROUND(Input!C5*(1+0.03)^Input!C8, 0)</f>
        <v/>
      </c>
      <c r="D5" s="18">
        <f>ROUND(Input!C5*(1+0.05)^Input!C8, 0)</f>
        <v/>
      </c>
      <c r="E5" s="18">
        <f>ROUND(Input!C5*(1+0.07)^Input!C8, 0)</f>
        <v/>
      </c>
      <c r="F5" s="18">
        <f>ROUND(Input!C5*(1+0.1)^Input!C8, 0)</f>
        <v/>
      </c>
    </row>
    <row r="6" ht="15" customHeight="1">
      <c r="B6" s="12" t="inlineStr">
        <is>
          <t>Contributions Final</t>
        </is>
      </c>
      <c r="C6" s="18">
        <f>ROUND(Input!C6*(((1+0.03/12)^(Input!C8*12))-1)/(0.03/12), 0)</f>
        <v/>
      </c>
      <c r="D6" s="18">
        <f>ROUND(Input!C6*(((1+0.05/12)^(Input!C8*12))-1)/(0.05/12), 0)</f>
        <v/>
      </c>
      <c r="E6" s="18">
        <f>ROUND(Input!C6*(((1+0.07/12)^(Input!C8*12))-1)/(0.07/12), 0)</f>
        <v/>
      </c>
      <c r="F6" s="18">
        <f>ROUND(Input!C6*(((1+0.1/12)^(Input!C8*12))-1)/(0.1/12), 0)</f>
        <v/>
      </c>
    </row>
    <row r="7" ht="15" customHeight="1">
      <c r="B7" s="12" t="inlineStr">
        <is>
          <t>Combined Total</t>
        </is>
      </c>
      <c r="C7" s="19">
        <f>C5+C6</f>
        <v/>
      </c>
      <c r="D7" s="19">
        <f>D5+D6</f>
        <v/>
      </c>
      <c r="E7" s="19">
        <f>E5+E6</f>
        <v/>
      </c>
      <c r="F7" s="19">
        <f>F5+F6</f>
        <v/>
      </c>
    </row>
    <row r="8" ht="15" customHeight="1">
      <c r="B8" s="12" t="inlineStr">
        <is>
          <t>Total Principal Invested</t>
        </is>
      </c>
      <c r="C8" s="20">
        <f>Input!C5+Input!C6*12*Input!C8</f>
        <v/>
      </c>
      <c r="D8" s="20">
        <f>Input!C5+Input!C6*12*Input!C8</f>
        <v/>
      </c>
      <c r="E8" s="20">
        <f>Input!C5+Input!C6*12*Input!C8</f>
        <v/>
      </c>
      <c r="F8" s="20">
        <f>Input!C5+Input!C6*12*Input!C8</f>
        <v/>
      </c>
    </row>
  </sheetData>
  <mergeCells count="1">
    <mergeCell ref="B2:F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2026-03-17T05:39:46Z</dcterms:created>
  <dcterms:modified xsi:type="dcterms:W3CDTF">2026-03-17T05:39:46Z</dcterms:modified>
</cp:coreProperties>
</file>